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480" yWindow="72" windowWidth="22116" windowHeight="9528"/>
  </bookViews>
  <sheets>
    <sheet name="Dislcaimer" sheetId="5" r:id="rId1"/>
    <sheet name="ParametricVol" sheetId="1" r:id="rId2"/>
    <sheet name="Libor Vola" sheetId="2" r:id="rId3"/>
    <sheet name="Libor Corr" sheetId="3" r:id="rId4"/>
  </sheets>
  <functionGroups builtInGroupCount="17"/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Order1" hidden="1">255</definedName>
    <definedName name="_Order2" hidden="1">255</definedName>
    <definedName name="alpha">#REF!</definedName>
    <definedName name="alpha_EUR">'[2]SABR Parameter'!$B$4:$G$16</definedName>
    <definedName name="alpha_shift">[3]SwaptionCalibration3M!$S$67</definedName>
    <definedName name="B28a1">[4]Tabelle1!$B$28:$GE$28</definedName>
    <definedName name="beta">#REF!</definedName>
    <definedName name="beta_EUR">'[2]SABR Parameter'!$I$4:$N$16</definedName>
    <definedName name="CMS_Swap_Period">[2]Overview!$C$11</definedName>
    <definedName name="curve_c" localSheetId="0">[5]Cap_Floor!$R$37:$S$61</definedName>
    <definedName name="curve_c">[6]Cap_Floor!$R$37:$S$61</definedName>
    <definedName name="Days">[7]Total!$E$4</definedName>
    <definedName name="Discount_Curve">[2]Overview!$C$16</definedName>
    <definedName name="drift_1F">[8]LMM_drift1!A1048576</definedName>
    <definedName name="drift1F1">[8]LMM_drift1!A1048576</definedName>
    <definedName name="drift2_1F">[8]LMM_drift2!A1048576</definedName>
    <definedName name="drift21F">[8]LMM_drift2!A1048576</definedName>
    <definedName name="drift3_1F">[8]LMM_drift3!A1048576</definedName>
    <definedName name="DummyCapTics" hidden="1" function="1" xlm="1" functionGroupId="14">"DummyFunc()"</definedName>
    <definedName name="DummyDKMBS" hidden="1" function="1" xlm="1" functionGroupId="14">"DummyFunc()"</definedName>
    <definedName name="DummyEquiTics" hidden="1" function="1" xlm="1" functionGroupId="14">"DummyFunc()"</definedName>
    <definedName name="DummyFuTics" hidden="1" function="1" xlm="1" functionGroupId="14">"DummyFunc()"</definedName>
    <definedName name="DummyFXTics" hidden="1" function="1" xlm="1" functionGroupId="14">"DummyFunc()"</definedName>
    <definedName name="DummyLastTics" hidden="1" function="1" xlm="1" functionGroupId="14">"DummyFunc()"</definedName>
    <definedName name="DummyLatTics" hidden="1" function="1" xlm="1" functionGroupId="14">"DummyFunc()"</definedName>
    <definedName name="DummySwapTics" hidden="1" function="1" xlm="1" functionGroupId="14">"DummyFunc()"</definedName>
    <definedName name="DummyZeroTics" hidden="1" function="1" xlm="1" functionGroupId="14">"DummyFunc()"</definedName>
    <definedName name="epsi1_1F">[8]LMM_shocks!$C1</definedName>
    <definedName name="epsi1F" localSheetId="0">#REF!</definedName>
    <definedName name="epsi1F">#REF!</definedName>
    <definedName name="epsi1F1" localSheetId="0">#REF!</definedName>
    <definedName name="epsi1F1">#REF!</definedName>
    <definedName name="epsi1F10" localSheetId="0">#REF!</definedName>
    <definedName name="epsi1F10">#REF!</definedName>
    <definedName name="epsi1F2" localSheetId="0">#REF!</definedName>
    <definedName name="epsi1F2">#REF!</definedName>
    <definedName name="epsi1F3" localSheetId="0">#REF!</definedName>
    <definedName name="epsi1F3">#REF!</definedName>
    <definedName name="epsi1F4" localSheetId="0">#REF!</definedName>
    <definedName name="epsi1F4">#REF!</definedName>
    <definedName name="epsi1F5" localSheetId="0">#REF!</definedName>
    <definedName name="epsi1F5">#REF!</definedName>
    <definedName name="epsi1F6" localSheetId="0">#REF!</definedName>
    <definedName name="epsi1F6">#REF!</definedName>
    <definedName name="epsi1F7" localSheetId="0">#REF!</definedName>
    <definedName name="epsi1F7">#REF!</definedName>
    <definedName name="epsi1F8" localSheetId="0">#REF!</definedName>
    <definedName name="epsi1F8">#REF!</definedName>
    <definedName name="epsi1F9" localSheetId="0">#REF!</definedName>
    <definedName name="epsi1F9">#REF!</definedName>
    <definedName name="epsi2_1F">[8]LMM_shocks!$D1</definedName>
    <definedName name="epsi3_1F">[8]LMM_shocks!$E1</definedName>
    <definedName name="ertz">#REF!</definedName>
    <definedName name="erwer">#REF!</definedName>
    <definedName name="et">[9]Equity!$AD$24</definedName>
    <definedName name="eta_shift">[3]SwaptionCalibration3M!$T$67</definedName>
    <definedName name="EUR_Discount">#REF!</definedName>
    <definedName name="EUR_Discount_FFwd">#REF!</definedName>
    <definedName name="EUR_Discount_Fwd">#REF!</definedName>
    <definedName name="EUR_FFwd">[2]QuantoSwap!$C$23</definedName>
    <definedName name="EUR_Fwd">[2]Overview!$X$20</definedName>
    <definedName name="Exp6M">[10]CapletCalibration!$H$11:$R$11+[10]CapletCalibration!$H$11:$S$11</definedName>
    <definedName name="f">#REF!</definedName>
    <definedName name="f0">#REF!</definedName>
    <definedName name="f00">#REF!</definedName>
    <definedName name="forward_1f" localSheetId="0">#REF!</definedName>
    <definedName name="forward_1f">#REF!</definedName>
    <definedName name="ImportMarktDaten">[10]Input!$B$9</definedName>
    <definedName name="lambda_1F" localSheetId="0">#REF!</definedName>
    <definedName name="lambda_1F">#REF!</definedName>
    <definedName name="lambda1F1" localSheetId="0">#REF!</definedName>
    <definedName name="lambda1F1">#REF!</definedName>
    <definedName name="lambda2_1F" localSheetId="0">#REF!</definedName>
    <definedName name="lambda2_1F">#REF!</definedName>
    <definedName name="lambda3_1F" localSheetId="0">#REF!</definedName>
    <definedName name="lambda3_1F">#REF!</definedName>
    <definedName name="Libor_Period">[2]Overview!$X$13</definedName>
    <definedName name="Mult_Libor">[2]Overview!$X$15</definedName>
    <definedName name="nu">#REF!</definedName>
    <definedName name="nu_EUR">'[2]SABR Parameter'!$I$18:$N$30</definedName>
    <definedName name="quanto_Libor_Period">[2]QuantoSwap!$C$13</definedName>
    <definedName name="quanto_Mult_Libor">[2]QuantoSwap!$C$16</definedName>
    <definedName name="quanto_Mult_LiborF">[2]QuantoSwap!$C$17</definedName>
    <definedName name="quanto_Spread_Libor">[2]QuantoSwap!$C$14</definedName>
    <definedName name="quanto_Spread_LiborF">[2]QuantoSwap!$C$15</definedName>
    <definedName name="quanto_today">[2]QuantoSwap!$C$8</definedName>
    <definedName name="Recovery" localSheetId="0">#REF!</definedName>
    <definedName name="Recovery">#REF!</definedName>
    <definedName name="rho">#REF!</definedName>
    <definedName name="rho_EUR">'[2]SABR Parameter'!$B$18:$G$30</definedName>
    <definedName name="Shift_BP">[10]CapletCalibration!$C$11</definedName>
    <definedName name="Spread_Libor">[2]Overview!$X$14</definedName>
    <definedName name="Strike_Step_Cap_ATM">[2]CMSCapATM!$C$8</definedName>
    <definedName name="swap_EUR_Discount">'[2]Swap Pricer'!$C$18</definedName>
    <definedName name="swap_EUR_Discount_Fwd">'[2]Swap Pricer'!$C$19</definedName>
    <definedName name="swap_Libor_Mult">'[2]Swap Pricer'!$C$14</definedName>
    <definedName name="swap_Libor_Period">'[2]Swap Pricer'!$C$12</definedName>
    <definedName name="swap_Libor_Spread">'[2]Swap Pricer'!$C$13</definedName>
    <definedName name="Swap_Period">[2]Overview!$X$11</definedName>
    <definedName name="swap_Swap_Period">'[2]Swap Pricer'!$C$10</definedName>
    <definedName name="swap_Swap_Rate">'[2]Swap Pricer'!$C$11</definedName>
    <definedName name="Swap_Tenor">[2]Overview!$C$12</definedName>
    <definedName name="swap_today">'[2]Swap Pricer'!$C$7</definedName>
    <definedName name="T">#REF!</definedName>
    <definedName name="TestCategory" help="!0_x0000_" hidden="1" function="1" xlm="1" functionGroupId="14">"DummyFunc()"</definedName>
    <definedName name="today">[2]Overview!$C$8</definedName>
    <definedName name="wwfghh">#REF!</definedName>
    <definedName name="zghhu">#REF!</definedName>
    <definedName name="zjkkjj">#REF!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D33" i="1" l="1"/>
  <c r="D31" i="1"/>
  <c r="C33" i="1"/>
  <c r="C31" i="1"/>
  <c r="B33" i="1"/>
  <c r="A33" i="1"/>
  <c r="A31" i="1"/>
  <c r="B31" i="1"/>
  <c r="G30" i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D5" i="3"/>
  <c r="E5" i="3" s="1"/>
  <c r="F5" i="3" s="1"/>
  <c r="G5" i="3" s="1"/>
  <c r="H5" i="3" s="1"/>
  <c r="I5" i="3" s="1"/>
  <c r="J5" i="3" s="1"/>
  <c r="K5" i="3" s="1"/>
  <c r="L5" i="3" s="1"/>
  <c r="M5" i="3" s="1"/>
  <c r="N5" i="3" s="1"/>
  <c r="O5" i="3" s="1"/>
  <c r="P5" i="3" s="1"/>
  <c r="Q5" i="3" s="1"/>
  <c r="R5" i="3" s="1"/>
  <c r="S5" i="3" s="1"/>
  <c r="T5" i="3" s="1"/>
  <c r="U5" i="3" s="1"/>
  <c r="V5" i="3" s="1"/>
  <c r="E86" i="3"/>
  <c r="F86" i="3"/>
  <c r="E85" i="3"/>
  <c r="G32" i="1"/>
  <c r="O32" i="1"/>
  <c r="W32" i="1"/>
  <c r="AE32" i="1"/>
  <c r="AM32" i="1"/>
  <c r="G33" i="1"/>
  <c r="O33" i="1"/>
  <c r="W33" i="1"/>
  <c r="AE33" i="1"/>
  <c r="AM33" i="1"/>
  <c r="F32" i="1"/>
  <c r="H32" i="1"/>
  <c r="P32" i="1"/>
  <c r="X32" i="1"/>
  <c r="AF32" i="1"/>
  <c r="AN32" i="1"/>
  <c r="H33" i="1"/>
  <c r="P33" i="1"/>
  <c r="X33" i="1"/>
  <c r="AF33" i="1"/>
  <c r="AN33" i="1"/>
  <c r="F33" i="1"/>
  <c r="I32" i="1"/>
  <c r="Y32" i="1"/>
  <c r="AO32" i="1"/>
  <c r="Q33" i="1"/>
  <c r="Z32" i="1"/>
  <c r="Z33" i="1"/>
  <c r="S32" i="1"/>
  <c r="K33" i="1"/>
  <c r="AI33" i="1"/>
  <c r="Q32" i="1"/>
  <c r="AG32" i="1"/>
  <c r="I33" i="1"/>
  <c r="Y33" i="1"/>
  <c r="AG33" i="1"/>
  <c r="AO33" i="1"/>
  <c r="R32" i="1"/>
  <c r="J33" i="1"/>
  <c r="AP33" i="1"/>
  <c r="AA32" i="1"/>
  <c r="S33" i="1"/>
  <c r="L32" i="1"/>
  <c r="T32" i="1"/>
  <c r="AB32" i="1"/>
  <c r="AJ32" i="1"/>
  <c r="AR32" i="1"/>
  <c r="L33" i="1"/>
  <c r="T33" i="1"/>
  <c r="AB33" i="1"/>
  <c r="AJ33" i="1"/>
  <c r="AR33" i="1"/>
  <c r="V32" i="1"/>
  <c r="AT32" i="1"/>
  <c r="V33" i="1"/>
  <c r="AL33" i="1"/>
  <c r="J32" i="1"/>
  <c r="AP32" i="1"/>
  <c r="AH33" i="1"/>
  <c r="AQ32" i="1"/>
  <c r="AQ33" i="1"/>
  <c r="M32" i="1"/>
  <c r="U32" i="1"/>
  <c r="AC32" i="1"/>
  <c r="AK32" i="1"/>
  <c r="AS32" i="1"/>
  <c r="M33" i="1"/>
  <c r="U33" i="1"/>
  <c r="AC33" i="1"/>
  <c r="AK33" i="1"/>
  <c r="AS33" i="1"/>
  <c r="N32" i="1"/>
  <c r="AD32" i="1"/>
  <c r="AL32" i="1"/>
  <c r="N33" i="1"/>
  <c r="AD33" i="1"/>
  <c r="AT33" i="1"/>
  <c r="AH32" i="1"/>
  <c r="R33" i="1"/>
  <c r="K32" i="1"/>
  <c r="AI32" i="1"/>
  <c r="AA33" i="1"/>
  <c r="AT31" i="1"/>
  <c r="AL31" i="1"/>
  <c r="AD31" i="1"/>
  <c r="V31" i="1"/>
  <c r="N31" i="1"/>
  <c r="F31" i="1"/>
  <c r="AC31" i="1"/>
  <c r="M31" i="1"/>
  <c r="AI31" i="1"/>
  <c r="S31" i="1"/>
  <c r="AH31" i="1"/>
  <c r="Z31" i="1"/>
  <c r="AF31" i="1"/>
  <c r="H31" i="1"/>
  <c r="W31" i="1"/>
  <c r="AS31" i="1"/>
  <c r="AK31" i="1"/>
  <c r="U31" i="1"/>
  <c r="AR31" i="1"/>
  <c r="AJ31" i="1"/>
  <c r="AB31" i="1"/>
  <c r="T31" i="1"/>
  <c r="L31" i="1"/>
  <c r="AQ31" i="1"/>
  <c r="AA31" i="1"/>
  <c r="K31" i="1"/>
  <c r="AP31" i="1"/>
  <c r="R31" i="1"/>
  <c r="J31" i="1"/>
  <c r="P31" i="1"/>
  <c r="AE31" i="1"/>
  <c r="G31" i="1"/>
  <c r="AO31" i="1"/>
  <c r="AG31" i="1"/>
  <c r="Y31" i="1"/>
  <c r="Q31" i="1"/>
  <c r="I31" i="1"/>
  <c r="AN31" i="1"/>
  <c r="X31" i="1"/>
  <c r="AM31" i="1"/>
  <c r="O31" i="1"/>
  <c r="S6" i="3"/>
  <c r="U6" i="3"/>
  <c r="V6" i="3"/>
  <c r="R6" i="3"/>
  <c r="O6" i="3"/>
  <c r="K6" i="3"/>
  <c r="Q6" i="3"/>
  <c r="L6" i="3"/>
  <c r="T6" i="3"/>
  <c r="M6" i="3"/>
  <c r="J6" i="3"/>
  <c r="N6" i="3"/>
  <c r="P6" i="3"/>
  <c r="D90" i="3" l="1"/>
  <c r="E90" i="3" s="1"/>
  <c r="F90" i="3" s="1"/>
  <c r="G90" i="3" s="1"/>
  <c r="H90" i="3" s="1"/>
  <c r="I90" i="3" s="1"/>
  <c r="J90" i="3" s="1"/>
  <c r="K90" i="3" s="1"/>
  <c r="L90" i="3" s="1"/>
  <c r="M90" i="3" s="1"/>
  <c r="N90" i="3" s="1"/>
  <c r="O90" i="3" s="1"/>
  <c r="P90" i="3" s="1"/>
  <c r="Q90" i="3" s="1"/>
  <c r="R90" i="3" s="1"/>
  <c r="S90" i="3" s="1"/>
  <c r="T90" i="3" s="1"/>
  <c r="U90" i="3" s="1"/>
  <c r="V90" i="3" s="1"/>
  <c r="D89" i="3"/>
  <c r="E89" i="3" s="1"/>
  <c r="F89" i="3" s="1"/>
  <c r="G89" i="3" s="1"/>
  <c r="H89" i="3" s="1"/>
  <c r="I89" i="3" s="1"/>
  <c r="J89" i="3" s="1"/>
  <c r="K89" i="3" s="1"/>
  <c r="L89" i="3" s="1"/>
  <c r="M89" i="3" s="1"/>
  <c r="N89" i="3" s="1"/>
  <c r="O89" i="3" s="1"/>
  <c r="P89" i="3" s="1"/>
  <c r="Q89" i="3" s="1"/>
  <c r="R89" i="3" s="1"/>
  <c r="S89" i="3" s="1"/>
  <c r="T89" i="3" s="1"/>
  <c r="U89" i="3" s="1"/>
  <c r="V89" i="3" s="1"/>
  <c r="B92" i="3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A92" i="3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D60" i="3"/>
  <c r="E60" i="3" s="1"/>
  <c r="F60" i="3" s="1"/>
  <c r="G60" i="3" s="1"/>
  <c r="H60" i="3" s="1"/>
  <c r="I60" i="3" s="1"/>
  <c r="J60" i="3" s="1"/>
  <c r="K60" i="3" s="1"/>
  <c r="L60" i="3" s="1"/>
  <c r="M60" i="3" s="1"/>
  <c r="N60" i="3" s="1"/>
  <c r="O60" i="3" s="1"/>
  <c r="P60" i="3" s="1"/>
  <c r="Q60" i="3" s="1"/>
  <c r="R60" i="3" s="1"/>
  <c r="S60" i="3" s="1"/>
  <c r="T60" i="3" s="1"/>
  <c r="U60" i="3" s="1"/>
  <c r="V60" i="3" s="1"/>
  <c r="D59" i="3"/>
  <c r="E59" i="3" s="1"/>
  <c r="F59" i="3" s="1"/>
  <c r="G59" i="3" s="1"/>
  <c r="H59" i="3" s="1"/>
  <c r="I59" i="3" s="1"/>
  <c r="J59" i="3" s="1"/>
  <c r="K59" i="3" s="1"/>
  <c r="L59" i="3" s="1"/>
  <c r="M59" i="3" s="1"/>
  <c r="N59" i="3" s="1"/>
  <c r="O59" i="3" s="1"/>
  <c r="P59" i="3" s="1"/>
  <c r="Q59" i="3" s="1"/>
  <c r="R59" i="3" s="1"/>
  <c r="S59" i="3" s="1"/>
  <c r="T59" i="3" s="1"/>
  <c r="U59" i="3" s="1"/>
  <c r="V59" i="3" s="1"/>
  <c r="A62" i="3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B62" i="3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7" i="3"/>
  <c r="B15" i="2"/>
  <c r="B14" i="2"/>
  <c r="B13" i="2"/>
  <c r="B12" i="2"/>
  <c r="B11" i="2"/>
  <c r="B10" i="2"/>
  <c r="B17" i="2"/>
  <c r="B16" i="2"/>
  <c r="E8" i="2"/>
  <c r="F8" i="2" s="1"/>
  <c r="G8" i="2" s="1"/>
  <c r="H8" i="2" s="1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Y8" i="2" s="1"/>
  <c r="Z8" i="2" s="1"/>
  <c r="AA8" i="2" s="1"/>
  <c r="AB8" i="2" s="1"/>
  <c r="AC8" i="2" s="1"/>
  <c r="AD8" i="2" s="1"/>
  <c r="AE8" i="2" s="1"/>
  <c r="AF8" i="2" s="1"/>
  <c r="AG8" i="2" s="1"/>
  <c r="AH8" i="2" s="1"/>
  <c r="AI8" i="2" s="1"/>
  <c r="AJ8" i="2" s="1"/>
  <c r="AK8" i="2" s="1"/>
  <c r="AL8" i="2" s="1"/>
  <c r="AM8" i="2" s="1"/>
  <c r="AN8" i="2" s="1"/>
  <c r="AO8" i="2" s="1"/>
  <c r="AP8" i="2" s="1"/>
  <c r="AQ8" i="2" s="1"/>
  <c r="AQ17" i="2"/>
  <c r="AI17" i="2"/>
  <c r="AA17" i="2"/>
  <c r="S17" i="2"/>
  <c r="K17" i="2"/>
  <c r="AG17" i="2"/>
  <c r="Q17" i="2"/>
  <c r="AN17" i="2"/>
  <c r="X17" i="2"/>
  <c r="H17" i="2"/>
  <c r="AP17" i="2"/>
  <c r="AH17" i="2"/>
  <c r="Z17" i="2"/>
  <c r="R17" i="2"/>
  <c r="J17" i="2"/>
  <c r="AO17" i="2"/>
  <c r="Y17" i="2"/>
  <c r="I17" i="2"/>
  <c r="AF17" i="2"/>
  <c r="P17" i="2"/>
  <c r="AM17" i="2"/>
  <c r="AE17" i="2"/>
  <c r="W17" i="2"/>
  <c r="O17" i="2"/>
  <c r="G17" i="2"/>
  <c r="AL17" i="2"/>
  <c r="AD17" i="2"/>
  <c r="V17" i="2"/>
  <c r="N17" i="2"/>
  <c r="F17" i="2"/>
  <c r="AK17" i="2"/>
  <c r="AC17" i="2"/>
  <c r="U17" i="2"/>
  <c r="M17" i="2"/>
  <c r="E17" i="2"/>
  <c r="AJ17" i="2"/>
  <c r="AB17" i="2"/>
  <c r="T17" i="2"/>
  <c r="L17" i="2"/>
  <c r="D17" i="2"/>
  <c r="E10" i="2"/>
  <c r="AD11" i="2"/>
  <c r="P13" i="2"/>
  <c r="AO14" i="2"/>
  <c r="AA16" i="2"/>
  <c r="AF10" i="2"/>
  <c r="AC15" i="2"/>
  <c r="O14" i="2"/>
  <c r="G13" i="2"/>
  <c r="V10" i="2"/>
  <c r="H12" i="2"/>
  <c r="AG13" i="2"/>
  <c r="S15" i="2"/>
  <c r="J12" i="2"/>
  <c r="AO16" i="2"/>
  <c r="Q15" i="2"/>
  <c r="AM10" i="2"/>
  <c r="Y12" i="2"/>
  <c r="K14" i="2"/>
  <c r="AJ15" i="2"/>
  <c r="AA13" i="2"/>
  <c r="M12" i="2"/>
  <c r="L10" i="2"/>
  <c r="Z16" i="2"/>
  <c r="R11" i="2"/>
  <c r="AQ12" i="2"/>
  <c r="AC14" i="2"/>
  <c r="O16" i="2"/>
  <c r="AA11" i="2"/>
  <c r="M13" i="2"/>
  <c r="AL14" i="2"/>
  <c r="X16" i="2"/>
  <c r="K10" i="2"/>
  <c r="AD13" i="2"/>
  <c r="N12" i="2"/>
  <c r="AC10" i="2"/>
  <c r="Z12" i="2"/>
  <c r="Y15" i="2"/>
  <c r="AQ15" i="2"/>
  <c r="M11" i="2"/>
  <c r="J13" i="2"/>
  <c r="U15" i="2"/>
  <c r="Q10" i="2"/>
  <c r="AM16" i="2"/>
  <c r="I16" i="2"/>
  <c r="W12" i="2"/>
  <c r="O11" i="2"/>
  <c r="F12" i="2"/>
  <c r="AQ14" i="2"/>
  <c r="X15" i="2"/>
  <c r="AJ13" i="2"/>
  <c r="T12" i="2"/>
  <c r="AB11" i="2"/>
  <c r="F11" i="2"/>
  <c r="AJ10" i="2"/>
  <c r="AH14" i="2"/>
  <c r="G14" i="2"/>
  <c r="Z13" i="2"/>
  <c r="AL16" i="2"/>
  <c r="S12" i="2"/>
  <c r="AP10" i="2"/>
  <c r="M10" i="2"/>
  <c r="AL11" i="2"/>
  <c r="X13" i="2"/>
  <c r="J15" i="2"/>
  <c r="AI16" i="2"/>
  <c r="Q11" i="2"/>
  <c r="N16" i="2"/>
  <c r="H15" i="2"/>
  <c r="AM13" i="2"/>
  <c r="AD10" i="2"/>
  <c r="P12" i="2"/>
  <c r="AO13" i="2"/>
  <c r="AA15" i="2"/>
  <c r="AH12" i="2"/>
  <c r="J16" i="2"/>
  <c r="H11" i="2"/>
  <c r="AG12" i="2"/>
  <c r="S14" i="2"/>
  <c r="E16" i="2"/>
  <c r="L14" i="2"/>
  <c r="F13" i="2"/>
  <c r="E11" i="2"/>
  <c r="Z11" i="2"/>
  <c r="L13" i="2"/>
  <c r="AK14" i="2"/>
  <c r="W16" i="2"/>
  <c r="J10" i="2"/>
  <c r="AI11" i="2"/>
  <c r="U13" i="2"/>
  <c r="G15" i="2"/>
  <c r="AF16" i="2"/>
  <c r="S10" i="2"/>
  <c r="W14" i="2"/>
  <c r="O13" i="2"/>
  <c r="O12" i="2"/>
  <c r="Z15" i="2"/>
  <c r="Y16" i="2"/>
  <c r="AF12" i="2"/>
  <c r="U12" i="2"/>
  <c r="X11" i="2"/>
  <c r="H10" i="2"/>
  <c r="AE14" i="2"/>
  <c r="AB13" i="2"/>
  <c r="L12" i="2"/>
  <c r="AI10" i="2"/>
  <c r="AK10" i="2"/>
  <c r="Z14" i="2"/>
  <c r="AB14" i="2"/>
  <c r="AF11" i="2"/>
  <c r="AN10" i="2"/>
  <c r="W13" i="2"/>
  <c r="V15" i="2"/>
  <c r="AE15" i="2"/>
  <c r="AO15" i="2"/>
  <c r="Q14" i="2"/>
  <c r="AI13" i="2"/>
  <c r="W11" i="2"/>
  <c r="P10" i="2"/>
  <c r="AL12" i="2"/>
  <c r="L15" i="2"/>
  <c r="Q16" i="2"/>
  <c r="AD15" i="2"/>
  <c r="AM15" i="2"/>
  <c r="AH16" i="2"/>
  <c r="U10" i="2"/>
  <c r="G12" i="2"/>
  <c r="AF13" i="2"/>
  <c r="R15" i="2"/>
  <c r="AQ16" i="2"/>
  <c r="AO11" i="2"/>
  <c r="AD16" i="2"/>
  <c r="AF15" i="2"/>
  <c r="AF14" i="2"/>
  <c r="AL10" i="2"/>
  <c r="X12" i="2"/>
  <c r="J14" i="2"/>
  <c r="AI15" i="2"/>
  <c r="S13" i="2"/>
  <c r="L11" i="2"/>
  <c r="AB10" i="2"/>
  <c r="P11" i="2"/>
  <c r="AO12" i="2"/>
  <c r="AA14" i="2"/>
  <c r="M16" i="2"/>
  <c r="AJ14" i="2"/>
  <c r="AL13" i="2"/>
  <c r="AK11" i="2"/>
  <c r="I10" i="2"/>
  <c r="AH11" i="2"/>
  <c r="T13" i="2"/>
  <c r="F15" i="2"/>
  <c r="AE16" i="2"/>
  <c r="R10" i="2"/>
  <c r="AQ11" i="2"/>
  <c r="AC13" i="2"/>
  <c r="O15" i="2"/>
  <c r="AN16" i="2"/>
  <c r="AA10" i="2"/>
  <c r="P15" i="2"/>
  <c r="H14" i="2"/>
  <c r="AN13" i="2"/>
  <c r="G11" i="2"/>
  <c r="R14" i="2"/>
  <c r="AQ13" i="2"/>
  <c r="U16" i="2"/>
  <c r="AD12" i="2"/>
  <c r="N15" i="2"/>
  <c r="AK13" i="2"/>
  <c r="I15" i="2"/>
  <c r="I14" i="2"/>
  <c r="K13" i="2"/>
  <c r="AN12" i="2"/>
  <c r="N13" i="2"/>
  <c r="R13" i="2"/>
  <c r="F16" i="2"/>
  <c r="K12" i="2"/>
  <c r="AH10" i="2"/>
  <c r="AP15" i="2"/>
  <c r="AP16" i="2"/>
  <c r="T16" i="2"/>
  <c r="O10" i="2"/>
  <c r="AK16" i="2"/>
  <c r="AG10" i="2"/>
  <c r="N14" i="2"/>
  <c r="AJ11" i="2"/>
  <c r="N11" i="2"/>
  <c r="AM12" i="2"/>
  <c r="Y14" i="2"/>
  <c r="K16" i="2"/>
  <c r="T14" i="2"/>
  <c r="AC12" i="2"/>
  <c r="AC11" i="2"/>
  <c r="F10" i="2"/>
  <c r="AE11" i="2"/>
  <c r="Q13" i="2"/>
  <c r="AP14" i="2"/>
  <c r="AB16" i="2"/>
  <c r="I11" i="2"/>
  <c r="AK15" i="2"/>
  <c r="AM14" i="2"/>
  <c r="AE13" i="2"/>
  <c r="W10" i="2"/>
  <c r="I12" i="2"/>
  <c r="AH13" i="2"/>
  <c r="T15" i="2"/>
  <c r="R12" i="2"/>
  <c r="AN14" i="2"/>
  <c r="AO10" i="2"/>
  <c r="AA12" i="2"/>
  <c r="M14" i="2"/>
  <c r="AL15" i="2"/>
  <c r="K11" i="2"/>
  <c r="AJ12" i="2"/>
  <c r="V14" i="2"/>
  <c r="H16" i="2"/>
  <c r="E12" i="2"/>
  <c r="T10" i="2"/>
  <c r="V11" i="2"/>
  <c r="H13" i="2"/>
  <c r="AG14" i="2"/>
  <c r="S16" i="2"/>
  <c r="X10" i="2"/>
  <c r="E15" i="2"/>
  <c r="V13" i="2"/>
  <c r="V12" i="2"/>
  <c r="N10" i="2"/>
  <c r="AM11" i="2"/>
  <c r="Y13" i="2"/>
  <c r="K15" i="2"/>
  <c r="AJ16" i="2"/>
  <c r="AG11" i="2"/>
  <c r="V16" i="2"/>
  <c r="AN15" i="2"/>
  <c r="X14" i="2"/>
  <c r="AE10" i="2"/>
  <c r="Q12" i="2"/>
  <c r="AP13" i="2"/>
  <c r="AB15" i="2"/>
  <c r="AP12" i="2"/>
  <c r="AQ10" i="2"/>
  <c r="AG15" i="2"/>
  <c r="J11" i="2"/>
  <c r="AI12" i="2"/>
  <c r="U14" i="2"/>
  <c r="G16" i="2"/>
  <c r="S11" i="2"/>
  <c r="E13" i="2"/>
  <c r="AD14" i="2"/>
  <c r="P16" i="2"/>
  <c r="AK12" i="2"/>
  <c r="U11" i="2"/>
  <c r="AI14" i="2"/>
  <c r="AP11" i="2"/>
  <c r="Z10" i="2"/>
  <c r="W15" i="2"/>
  <c r="AH15" i="2"/>
  <c r="R16" i="2"/>
  <c r="L16" i="2"/>
  <c r="G10" i="2"/>
  <c r="AC16" i="2"/>
  <c r="Y10" i="2"/>
  <c r="F14" i="2"/>
  <c r="AG16" i="2"/>
  <c r="AE12" i="2"/>
  <c r="T11" i="2"/>
  <c r="I13" i="2"/>
  <c r="M15" i="2"/>
  <c r="AN11" i="2"/>
  <c r="Y11" i="2"/>
  <c r="P14" i="2"/>
  <c r="E14" i="2"/>
  <c r="AB12" i="2"/>
  <c r="D16" i="2"/>
  <c r="D15" i="2"/>
  <c r="D14" i="2"/>
  <c r="D13" i="2"/>
  <c r="D12" i="2"/>
  <c r="D11" i="2"/>
  <c r="D10" i="2"/>
  <c r="D9" i="2"/>
  <c r="AQ9" i="2"/>
  <c r="AL9" i="2"/>
  <c r="AM9" i="2"/>
  <c r="AN9" i="2"/>
  <c r="AO9" i="2"/>
  <c r="AP9" i="2"/>
  <c r="T9" i="2"/>
  <c r="AB9" i="2"/>
  <c r="AJ9" i="2"/>
  <c r="U9" i="2"/>
  <c r="AC9" i="2"/>
  <c r="AK9" i="2"/>
  <c r="AA9" i="2"/>
  <c r="V9" i="2"/>
  <c r="AD9" i="2"/>
  <c r="W9" i="2"/>
  <c r="AE9" i="2"/>
  <c r="X9" i="2"/>
  <c r="AF9" i="2"/>
  <c r="Y9" i="2"/>
  <c r="AG9" i="2"/>
  <c r="Z9" i="2"/>
  <c r="AH9" i="2"/>
  <c r="AI9" i="2"/>
  <c r="O9" i="2"/>
  <c r="Q9" i="2"/>
  <c r="R9" i="2"/>
  <c r="P9" i="2"/>
  <c r="M9" i="2"/>
  <c r="N9" i="2"/>
  <c r="S9" i="2"/>
  <c r="G9" i="2"/>
  <c r="H9" i="2"/>
  <c r="I9" i="2"/>
  <c r="K9" i="2"/>
  <c r="E9" i="2"/>
  <c r="F9" i="2"/>
  <c r="J9" i="2"/>
  <c r="L9" i="2"/>
  <c r="T7" i="3"/>
  <c r="P7" i="3"/>
  <c r="K103" i="3"/>
  <c r="G103" i="3"/>
  <c r="E101" i="3"/>
  <c r="R106" i="3"/>
  <c r="K104" i="3"/>
  <c r="Q92" i="3"/>
  <c r="Q66" i="3"/>
  <c r="P79" i="3"/>
  <c r="G78" i="3"/>
  <c r="U62" i="3"/>
  <c r="I70" i="3"/>
  <c r="P61" i="3"/>
  <c r="C61" i="3"/>
  <c r="E91" i="3"/>
  <c r="H63" i="3"/>
  <c r="E100" i="3"/>
  <c r="J91" i="3"/>
  <c r="U68" i="3"/>
  <c r="L98" i="3"/>
  <c r="Q78" i="3"/>
  <c r="F100" i="3"/>
  <c r="V103" i="3"/>
  <c r="U91" i="3"/>
  <c r="K79" i="3"/>
  <c r="I100" i="3"/>
  <c r="U97" i="3"/>
  <c r="P108" i="3"/>
  <c r="V96" i="3"/>
  <c r="K98" i="3"/>
  <c r="P66" i="3"/>
  <c r="S107" i="3"/>
  <c r="N76" i="3"/>
  <c r="G102" i="3"/>
  <c r="C109" i="3"/>
  <c r="S80" i="3"/>
  <c r="F107" i="3"/>
  <c r="E70" i="3"/>
  <c r="H106" i="3"/>
  <c r="G97" i="3"/>
  <c r="K102" i="3"/>
  <c r="S102" i="3"/>
  <c r="T95" i="3"/>
  <c r="N108" i="3"/>
  <c r="M91" i="3"/>
  <c r="N109" i="3"/>
  <c r="R101" i="3"/>
  <c r="S97" i="3"/>
  <c r="N72" i="3"/>
  <c r="T66" i="3"/>
  <c r="F62" i="3"/>
  <c r="P67" i="3"/>
  <c r="O68" i="3"/>
  <c r="J72" i="3"/>
  <c r="C6" i="3"/>
  <c r="M103" i="3"/>
  <c r="F69" i="3"/>
  <c r="O79" i="3"/>
  <c r="N79" i="3"/>
  <c r="M61" i="3"/>
  <c r="L72" i="3"/>
  <c r="I72" i="3"/>
  <c r="E68" i="3"/>
  <c r="O65" i="3"/>
  <c r="T99" i="3"/>
  <c r="T102" i="3"/>
  <c r="F73" i="3"/>
  <c r="O100" i="3"/>
  <c r="I61" i="3"/>
  <c r="J106" i="3"/>
  <c r="G64" i="3"/>
  <c r="T107" i="3"/>
  <c r="G68" i="3"/>
  <c r="J66" i="3"/>
  <c r="H62" i="3"/>
  <c r="K97" i="3"/>
  <c r="P68" i="3"/>
  <c r="L62" i="3"/>
  <c r="R94" i="3"/>
  <c r="S110" i="3"/>
  <c r="T110" i="3"/>
  <c r="U94" i="3"/>
  <c r="K68" i="3"/>
  <c r="U67" i="3"/>
  <c r="K69" i="3"/>
  <c r="H69" i="3"/>
  <c r="C65" i="3"/>
  <c r="N63" i="3"/>
  <c r="H93" i="3"/>
  <c r="K99" i="3"/>
  <c r="C93" i="3"/>
  <c r="E78" i="3"/>
  <c r="O91" i="3"/>
  <c r="F79" i="3"/>
  <c r="Q61" i="3"/>
  <c r="C110" i="3"/>
  <c r="K70" i="3"/>
  <c r="S105" i="3"/>
  <c r="P96" i="3"/>
  <c r="K95" i="3"/>
  <c r="M79" i="3"/>
  <c r="J63" i="3"/>
  <c r="O95" i="3"/>
  <c r="F77" i="3"/>
  <c r="N104" i="3"/>
  <c r="H91" i="3"/>
  <c r="E79" i="3"/>
  <c r="R74" i="3"/>
  <c r="J107" i="3"/>
  <c r="N73" i="3"/>
  <c r="I102" i="3"/>
  <c r="C103" i="3"/>
  <c r="D65" i="3"/>
  <c r="I73" i="3"/>
  <c r="H70" i="3"/>
  <c r="S109" i="3"/>
  <c r="M62" i="3"/>
  <c r="D96" i="3"/>
  <c r="S98" i="3"/>
  <c r="I66" i="3"/>
  <c r="V74" i="3"/>
  <c r="M64" i="3"/>
  <c r="D6" i="3"/>
  <c r="J95" i="3"/>
  <c r="L101" i="3"/>
  <c r="S74" i="3"/>
  <c r="L7" i="3"/>
  <c r="V7" i="3"/>
  <c r="M92" i="3"/>
  <c r="R100" i="3"/>
  <c r="L108" i="3"/>
  <c r="F97" i="3"/>
  <c r="F96" i="3"/>
  <c r="H102" i="3"/>
  <c r="G61" i="3"/>
  <c r="M68" i="3"/>
  <c r="T67" i="3"/>
  <c r="T76" i="3"/>
  <c r="J80" i="3"/>
  <c r="J75" i="3"/>
  <c r="E6" i="3"/>
  <c r="K107" i="3"/>
  <c r="F76" i="3"/>
  <c r="H107" i="3"/>
  <c r="O108" i="3"/>
  <c r="K62" i="3"/>
  <c r="T91" i="3"/>
  <c r="O75" i="3"/>
  <c r="K66" i="3"/>
  <c r="V73" i="3"/>
  <c r="H108" i="3"/>
  <c r="J70" i="3"/>
  <c r="R105" i="3"/>
  <c r="S103" i="3"/>
  <c r="O110" i="3"/>
  <c r="C98" i="3"/>
  <c r="H98" i="3"/>
  <c r="M71" i="3"/>
  <c r="U96" i="3"/>
  <c r="C70" i="3"/>
  <c r="D97" i="3"/>
  <c r="F71" i="3"/>
  <c r="S69" i="3"/>
  <c r="F110" i="3"/>
  <c r="O72" i="3"/>
  <c r="T74" i="3"/>
  <c r="L93" i="3"/>
  <c r="G92" i="3"/>
  <c r="P105" i="3"/>
  <c r="I95" i="3"/>
  <c r="T98" i="3"/>
  <c r="M108" i="3"/>
  <c r="E98" i="3"/>
  <c r="N106" i="3"/>
  <c r="V104" i="3"/>
  <c r="C74" i="3"/>
  <c r="H61" i="3"/>
  <c r="S67" i="3"/>
  <c r="F78" i="3"/>
  <c r="R62" i="3"/>
  <c r="D71" i="3"/>
  <c r="G96" i="3"/>
  <c r="L80" i="3"/>
  <c r="D72" i="3"/>
  <c r="M70" i="3"/>
  <c r="C76" i="3"/>
  <c r="J61" i="3"/>
  <c r="C69" i="3"/>
  <c r="F72" i="3"/>
  <c r="P109" i="3"/>
  <c r="O62" i="3"/>
  <c r="S62" i="3"/>
  <c r="S95" i="3"/>
  <c r="P92" i="3"/>
  <c r="U102" i="3"/>
  <c r="L106" i="3"/>
  <c r="I80" i="3"/>
  <c r="T71" i="3"/>
  <c r="C94" i="3"/>
  <c r="K91" i="3"/>
  <c r="D69" i="3"/>
  <c r="U73" i="3"/>
  <c r="C72" i="3"/>
  <c r="E93" i="3"/>
  <c r="M73" i="3"/>
  <c r="G91" i="3"/>
  <c r="M66" i="3"/>
  <c r="I7" i="3"/>
  <c r="R102" i="3"/>
  <c r="F63" i="3"/>
  <c r="P102" i="3"/>
  <c r="U98" i="3"/>
  <c r="K75" i="3"/>
  <c r="T72" i="3"/>
  <c r="P91" i="3"/>
  <c r="M102" i="3"/>
  <c r="H104" i="3"/>
  <c r="S63" i="3"/>
  <c r="T75" i="3"/>
  <c r="R63" i="3"/>
  <c r="Q95" i="3"/>
  <c r="M94" i="3"/>
  <c r="K63" i="3"/>
  <c r="T73" i="3"/>
  <c r="S7" i="3"/>
  <c r="N7" i="3"/>
  <c r="P99" i="3"/>
  <c r="I110" i="3"/>
  <c r="D106" i="3"/>
  <c r="L95" i="3"/>
  <c r="D103" i="3"/>
  <c r="I96" i="3"/>
  <c r="G75" i="3"/>
  <c r="K71" i="3"/>
  <c r="R78" i="3"/>
  <c r="E65" i="3"/>
  <c r="F70" i="3"/>
  <c r="C67" i="3"/>
  <c r="M109" i="3"/>
  <c r="M96" i="3"/>
  <c r="C75" i="3"/>
  <c r="R64" i="3"/>
  <c r="N97" i="3"/>
  <c r="G77" i="3"/>
  <c r="F101" i="3"/>
  <c r="O76" i="3"/>
  <c r="N105" i="3"/>
  <c r="T69" i="3"/>
  <c r="Q96" i="3"/>
  <c r="E80" i="3"/>
  <c r="N96" i="3"/>
  <c r="C100" i="3"/>
  <c r="E61" i="3"/>
  <c r="Q64" i="3"/>
  <c r="T103" i="3"/>
  <c r="O69" i="3"/>
  <c r="F104" i="3"/>
  <c r="K64" i="3"/>
  <c r="M100" i="3"/>
  <c r="E109" i="3"/>
  <c r="O63" i="3"/>
  <c r="O107" i="3"/>
  <c r="F109" i="3"/>
  <c r="R70" i="3"/>
  <c r="S72" i="3"/>
  <c r="O98" i="3"/>
  <c r="V99" i="3"/>
  <c r="V94" i="3"/>
  <c r="V95" i="3"/>
  <c r="F95" i="3"/>
  <c r="L96" i="3"/>
  <c r="G105" i="3"/>
  <c r="C91" i="3"/>
  <c r="S61" i="3"/>
  <c r="I71" i="3"/>
  <c r="M67" i="3"/>
  <c r="C73" i="3"/>
  <c r="N61" i="3"/>
  <c r="P62" i="3"/>
  <c r="F91" i="3"/>
  <c r="Q99" i="3"/>
  <c r="F99" i="3"/>
  <c r="I103" i="3"/>
  <c r="U108" i="3"/>
  <c r="S106" i="3"/>
  <c r="T101" i="3"/>
  <c r="K110" i="3"/>
  <c r="J97" i="3"/>
  <c r="D63" i="3"/>
  <c r="K72" i="3"/>
  <c r="F92" i="3"/>
  <c r="D98" i="3"/>
  <c r="H99" i="3"/>
  <c r="V91" i="3"/>
  <c r="M98" i="3"/>
  <c r="F7" i="3"/>
  <c r="K76" i="3"/>
  <c r="V78" i="3"/>
  <c r="O105" i="3"/>
  <c r="D67" i="3"/>
  <c r="P72" i="3"/>
  <c r="P94" i="3"/>
  <c r="E94" i="3"/>
  <c r="O96" i="3"/>
  <c r="C7" i="3"/>
  <c r="E95" i="3"/>
  <c r="E97" i="3"/>
  <c r="T78" i="3"/>
  <c r="N78" i="3"/>
  <c r="N67" i="3"/>
  <c r="F98" i="3"/>
  <c r="Q102" i="3"/>
  <c r="F74" i="3"/>
  <c r="K109" i="3"/>
  <c r="G95" i="3"/>
  <c r="I67" i="3"/>
  <c r="L70" i="3"/>
  <c r="L109" i="3"/>
  <c r="P95" i="3"/>
  <c r="U64" i="3"/>
  <c r="U70" i="3"/>
  <c r="F94" i="3"/>
  <c r="T63" i="3"/>
  <c r="V71" i="3"/>
  <c r="R79" i="3"/>
  <c r="K80" i="3"/>
  <c r="I101" i="3"/>
  <c r="D7" i="3"/>
  <c r="R7" i="3"/>
  <c r="M7" i="3"/>
  <c r="E99" i="3"/>
  <c r="N92" i="3"/>
  <c r="N103" i="3"/>
  <c r="G66" i="3"/>
  <c r="N69" i="3"/>
  <c r="N64" i="3"/>
  <c r="T64" i="3"/>
  <c r="S70" i="3"/>
  <c r="P76" i="3"/>
  <c r="O66" i="3"/>
  <c r="G72" i="3"/>
  <c r="F65" i="3"/>
  <c r="M107" i="3"/>
  <c r="K93" i="3"/>
  <c r="V66" i="3"/>
  <c r="F105" i="3"/>
  <c r="T94" i="3"/>
  <c r="J96" i="3"/>
  <c r="H73" i="3"/>
  <c r="D75" i="3"/>
  <c r="K7" i="3"/>
  <c r="U7" i="3"/>
  <c r="N93" i="3"/>
  <c r="R107" i="3"/>
  <c r="U106" i="3"/>
  <c r="J110" i="3"/>
  <c r="P100" i="3"/>
  <c r="C101" i="3"/>
  <c r="I63" i="3"/>
  <c r="R71" i="3"/>
  <c r="O78" i="3"/>
  <c r="F75" i="3"/>
  <c r="C79" i="3"/>
  <c r="Q79" i="3"/>
  <c r="N102" i="3"/>
  <c r="P103" i="3"/>
  <c r="I109" i="3"/>
  <c r="T68" i="3"/>
  <c r="N91" i="3"/>
  <c r="E64" i="3"/>
  <c r="J105" i="3"/>
  <c r="I69" i="3"/>
  <c r="F102" i="3"/>
  <c r="L68" i="3"/>
  <c r="S108" i="3"/>
  <c r="D66" i="3"/>
  <c r="C108" i="3"/>
  <c r="E71" i="3"/>
  <c r="S94" i="3"/>
  <c r="L61" i="3"/>
  <c r="I104" i="3"/>
  <c r="J71" i="3"/>
  <c r="Q71" i="3"/>
  <c r="G62" i="3"/>
  <c r="P107" i="3"/>
  <c r="V97" i="3"/>
  <c r="G79" i="3"/>
  <c r="L92" i="3"/>
  <c r="L103" i="3"/>
  <c r="P69" i="3"/>
  <c r="M80" i="3"/>
  <c r="U105" i="3"/>
  <c r="K106" i="3"/>
  <c r="D91" i="3"/>
  <c r="P101" i="3"/>
  <c r="V105" i="3"/>
  <c r="J94" i="3"/>
  <c r="I94" i="3"/>
  <c r="Q63" i="3"/>
  <c r="O67" i="3"/>
  <c r="V77" i="3"/>
  <c r="J67" i="3"/>
  <c r="R76" i="3"/>
  <c r="G74" i="3"/>
  <c r="N77" i="3"/>
  <c r="P106" i="3"/>
  <c r="F103" i="3"/>
  <c r="R65" i="3"/>
  <c r="H92" i="3"/>
  <c r="L79" i="3"/>
  <c r="R95" i="3"/>
  <c r="E63" i="3"/>
  <c r="J99" i="3"/>
  <c r="G69" i="3"/>
  <c r="U99" i="3"/>
  <c r="P77" i="3"/>
  <c r="V62" i="3"/>
  <c r="R93" i="3"/>
  <c r="S71" i="3"/>
  <c r="C104" i="3"/>
  <c r="N62" i="3"/>
  <c r="H7" i="3"/>
  <c r="T92" i="3"/>
  <c r="E72" i="3"/>
  <c r="Q69" i="3"/>
  <c r="R80" i="3"/>
  <c r="P65" i="3"/>
  <c r="M104" i="3"/>
  <c r="D101" i="3"/>
  <c r="G101" i="3"/>
  <c r="H94" i="3"/>
  <c r="I98" i="3"/>
  <c r="E102" i="3"/>
  <c r="H75" i="3"/>
  <c r="D64" i="3"/>
  <c r="D68" i="3"/>
  <c r="O109" i="3"/>
  <c r="J79" i="3"/>
  <c r="S66" i="3"/>
  <c r="I92" i="3"/>
  <c r="E62" i="3"/>
  <c r="P98" i="3"/>
  <c r="J102" i="3"/>
  <c r="N74" i="3"/>
  <c r="F64" i="3"/>
  <c r="S65" i="3"/>
  <c r="Q107" i="3"/>
  <c r="T70" i="3"/>
  <c r="J74" i="3"/>
  <c r="C71" i="3"/>
  <c r="V67" i="3"/>
  <c r="T65" i="3"/>
  <c r="H96" i="3"/>
  <c r="E96" i="3"/>
  <c r="V68" i="3"/>
  <c r="U69" i="3"/>
  <c r="U74" i="3"/>
  <c r="E105" i="3"/>
  <c r="H97" i="3"/>
  <c r="R108" i="3"/>
  <c r="P104" i="3"/>
  <c r="V92" i="3"/>
  <c r="C66" i="3"/>
  <c r="C77" i="3"/>
  <c r="J93" i="3"/>
  <c r="N65" i="3"/>
  <c r="U104" i="3"/>
  <c r="U78" i="3"/>
  <c r="P78" i="3"/>
  <c r="G108" i="3"/>
  <c r="M95" i="3"/>
  <c r="S68" i="3"/>
  <c r="D80" i="3"/>
  <c r="H76" i="3"/>
  <c r="I76" i="3"/>
  <c r="R110" i="3"/>
  <c r="N75" i="3"/>
  <c r="H105" i="3"/>
  <c r="M65" i="3"/>
  <c r="J76" i="3"/>
  <c r="K92" i="3"/>
  <c r="L77" i="3"/>
  <c r="U80" i="3"/>
  <c r="U95" i="3"/>
  <c r="Q91" i="3"/>
  <c r="S100" i="3"/>
  <c r="Q108" i="3"/>
  <c r="U63" i="3"/>
  <c r="F67" i="3"/>
  <c r="U76" i="3"/>
  <c r="E108" i="3"/>
  <c r="T93" i="3"/>
  <c r="V100" i="3"/>
  <c r="F108" i="3"/>
  <c r="H78" i="3"/>
  <c r="K73" i="3"/>
  <c r="O92" i="3"/>
  <c r="I108" i="3"/>
  <c r="V107" i="3"/>
  <c r="O74" i="3"/>
  <c r="I65" i="3"/>
  <c r="E67" i="3"/>
  <c r="R97" i="3"/>
  <c r="I68" i="3"/>
  <c r="J78" i="3"/>
  <c r="I64" i="3"/>
  <c r="Q93" i="3"/>
  <c r="Q65" i="3"/>
  <c r="P75" i="3"/>
  <c r="O64" i="3"/>
  <c r="V76" i="3"/>
  <c r="I74" i="3"/>
  <c r="M106" i="3"/>
  <c r="F66" i="3"/>
  <c r="F6" i="3"/>
  <c r="D109" i="3"/>
  <c r="H68" i="3"/>
  <c r="D77" i="3"/>
  <c r="V65" i="3"/>
  <c r="T79" i="3"/>
  <c r="V79" i="3"/>
  <c r="V106" i="3"/>
  <c r="J77" i="3"/>
  <c r="I93" i="3"/>
  <c r="N66" i="3"/>
  <c r="F68" i="3"/>
  <c r="E106" i="3"/>
  <c r="G73" i="3"/>
  <c r="Q73" i="3"/>
  <c r="N99" i="3"/>
  <c r="J68" i="3"/>
  <c r="E73" i="3"/>
  <c r="Q97" i="3"/>
  <c r="H79" i="3"/>
  <c r="J73" i="3"/>
  <c r="R75" i="3"/>
  <c r="H74" i="3"/>
  <c r="Q67" i="3"/>
  <c r="P80" i="3"/>
  <c r="C63" i="3"/>
  <c r="Q98" i="3"/>
  <c r="H103" i="3"/>
  <c r="H110" i="3"/>
  <c r="G107" i="3"/>
  <c r="S75" i="3"/>
  <c r="D93" i="3"/>
  <c r="D110" i="3"/>
  <c r="I6" i="3"/>
  <c r="L75" i="3"/>
  <c r="U65" i="3"/>
  <c r="C106" i="3"/>
  <c r="Q101" i="3"/>
  <c r="G106" i="3"/>
  <c r="R98" i="3"/>
  <c r="D107" i="3"/>
  <c r="I97" i="3"/>
  <c r="V63" i="3"/>
  <c r="Q103" i="3"/>
  <c r="U75" i="3"/>
  <c r="R61" i="3"/>
  <c r="C99" i="3"/>
  <c r="O94" i="3"/>
  <c r="R66" i="3"/>
  <c r="M110" i="3"/>
  <c r="M75" i="3"/>
  <c r="T62" i="3"/>
  <c r="N107" i="3"/>
  <c r="N101" i="3"/>
  <c r="G94" i="3"/>
  <c r="K108" i="3"/>
  <c r="O97" i="3"/>
  <c r="F61" i="3"/>
  <c r="M99" i="3"/>
  <c r="L105" i="3"/>
  <c r="L63" i="3"/>
  <c r="R73" i="3"/>
  <c r="J7" i="3"/>
  <c r="D99" i="3"/>
  <c r="V110" i="3"/>
  <c r="V61" i="3"/>
  <c r="L74" i="3"/>
  <c r="O61" i="3"/>
  <c r="V93" i="3"/>
  <c r="Q77" i="3"/>
  <c r="D70" i="3"/>
  <c r="C105" i="3"/>
  <c r="J65" i="3"/>
  <c r="H72" i="3"/>
  <c r="L78" i="3"/>
  <c r="O77" i="3"/>
  <c r="V101" i="3"/>
  <c r="I62" i="3"/>
  <c r="J92" i="3"/>
  <c r="Q76" i="3"/>
  <c r="R96" i="3"/>
  <c r="L99" i="3"/>
  <c r="V72" i="3"/>
  <c r="S101" i="3"/>
  <c r="K105" i="3"/>
  <c r="Q75" i="3"/>
  <c r="H65" i="3"/>
  <c r="C102" i="3"/>
  <c r="M63" i="3"/>
  <c r="S64" i="3"/>
  <c r="J101" i="3"/>
  <c r="M69" i="3"/>
  <c r="J100" i="3"/>
  <c r="C78" i="3"/>
  <c r="J98" i="3"/>
  <c r="T100" i="3"/>
  <c r="G76" i="3"/>
  <c r="H64" i="3"/>
  <c r="G100" i="3"/>
  <c r="C64" i="3"/>
  <c r="G110" i="3"/>
  <c r="Q110" i="3"/>
  <c r="M105" i="3"/>
  <c r="G67" i="3"/>
  <c r="P64" i="3"/>
  <c r="R67" i="3"/>
  <c r="Q94" i="3"/>
  <c r="P73" i="3"/>
  <c r="P97" i="3"/>
  <c r="H109" i="3"/>
  <c r="O104" i="3"/>
  <c r="V70" i="3"/>
  <c r="D104" i="3"/>
  <c r="L94" i="3"/>
  <c r="R91" i="3"/>
  <c r="D79" i="3"/>
  <c r="V64" i="3"/>
  <c r="R99" i="3"/>
  <c r="D95" i="3"/>
  <c r="H95" i="3"/>
  <c r="P74" i="3"/>
  <c r="C92" i="3"/>
  <c r="L71" i="3"/>
  <c r="O80" i="3"/>
  <c r="D108" i="3"/>
  <c r="U109" i="3"/>
  <c r="H71" i="3"/>
  <c r="Q104" i="3"/>
  <c r="N71" i="3"/>
  <c r="Q62" i="3"/>
  <c r="Q68" i="3"/>
  <c r="Q74" i="3"/>
  <c r="H80" i="3"/>
  <c r="Q7" i="3"/>
  <c r="U93" i="3"/>
  <c r="E107" i="3"/>
  <c r="S77" i="3"/>
  <c r="D62" i="3"/>
  <c r="N80" i="3"/>
  <c r="K100" i="3"/>
  <c r="U92" i="3"/>
  <c r="T96" i="3"/>
  <c r="R72" i="3"/>
  <c r="C62" i="3"/>
  <c r="D78" i="3"/>
  <c r="E77" i="3"/>
  <c r="N98" i="3"/>
  <c r="G80" i="3"/>
  <c r="H6" i="3"/>
  <c r="S104" i="3"/>
  <c r="R109" i="3"/>
  <c r="U79" i="3"/>
  <c r="R103" i="3"/>
  <c r="V98" i="3"/>
  <c r="E110" i="3"/>
  <c r="S93" i="3"/>
  <c r="V102" i="3"/>
  <c r="T105" i="3"/>
  <c r="N68" i="3"/>
  <c r="D73" i="3"/>
  <c r="O102" i="3"/>
  <c r="J64" i="3"/>
  <c r="Q105" i="3"/>
  <c r="I99" i="3"/>
  <c r="K77" i="3"/>
  <c r="O71" i="3"/>
  <c r="H67" i="3"/>
  <c r="R69" i="3"/>
  <c r="U103" i="3"/>
  <c r="P63" i="3"/>
  <c r="S99" i="3"/>
  <c r="K61" i="3"/>
  <c r="Q100" i="3"/>
  <c r="I75" i="3"/>
  <c r="E66" i="3"/>
  <c r="I107" i="3"/>
  <c r="T61" i="3"/>
  <c r="S92" i="3"/>
  <c r="I77" i="3"/>
  <c r="V69" i="3"/>
  <c r="D61" i="3"/>
  <c r="D105" i="3"/>
  <c r="G65" i="3"/>
  <c r="T109" i="3"/>
  <c r="E69" i="3"/>
  <c r="O7" i="3"/>
  <c r="L104" i="3"/>
  <c r="L107" i="3"/>
  <c r="O73" i="3"/>
  <c r="Q72" i="3"/>
  <c r="R104" i="3"/>
  <c r="U110" i="3"/>
  <c r="H66" i="3"/>
  <c r="G93" i="3"/>
  <c r="V80" i="3"/>
  <c r="G7" i="3"/>
  <c r="N100" i="3"/>
  <c r="L64" i="3"/>
  <c r="E104" i="3"/>
  <c r="O93" i="3"/>
  <c r="E7" i="3"/>
  <c r="L91" i="3"/>
  <c r="O101" i="3"/>
  <c r="K74" i="3"/>
  <c r="L73" i="3"/>
  <c r="C95" i="3"/>
  <c r="I105" i="3"/>
  <c r="E92" i="3"/>
  <c r="G99" i="3"/>
  <c r="I106" i="3"/>
  <c r="S76" i="3"/>
  <c r="M78" i="3"/>
  <c r="J69" i="3"/>
  <c r="L67" i="3"/>
  <c r="D102" i="3"/>
  <c r="L110" i="3"/>
  <c r="J62" i="3"/>
  <c r="P71" i="3"/>
  <c r="E103" i="3"/>
  <c r="G109" i="3"/>
  <c r="C68" i="3"/>
  <c r="U107" i="3"/>
  <c r="T104" i="3"/>
  <c r="D76" i="3"/>
  <c r="Q80" i="3"/>
  <c r="K96" i="3"/>
  <c r="U71" i="3"/>
  <c r="H77" i="3"/>
  <c r="G71" i="3"/>
  <c r="M72" i="3"/>
  <c r="M97" i="3"/>
  <c r="C96" i="3"/>
  <c r="Q106" i="3"/>
  <c r="L66" i="3"/>
  <c r="L65" i="3"/>
  <c r="M101" i="3"/>
  <c r="G63" i="3"/>
  <c r="N70" i="3"/>
  <c r="S96" i="3"/>
  <c r="K94" i="3"/>
  <c r="I91" i="3"/>
  <c r="U61" i="3"/>
  <c r="D74" i="3"/>
  <c r="D94" i="3"/>
  <c r="G98" i="3"/>
  <c r="N94" i="3"/>
  <c r="K101" i="3"/>
  <c r="D100" i="3"/>
  <c r="U72" i="3"/>
  <c r="I78" i="3"/>
  <c r="G6" i="3"/>
  <c r="C97" i="3"/>
  <c r="C107" i="3"/>
  <c r="S78" i="3"/>
  <c r="V75" i="3"/>
  <c r="F80" i="3"/>
  <c r="T106" i="3"/>
  <c r="O106" i="3"/>
  <c r="C80" i="3"/>
  <c r="Q70" i="3"/>
  <c r="J109" i="3"/>
  <c r="M77" i="3"/>
  <c r="E76" i="3"/>
  <c r="H100" i="3"/>
  <c r="D92" i="3"/>
  <c r="S73" i="3"/>
  <c r="E75" i="3"/>
  <c r="J104" i="3"/>
  <c r="J103" i="3"/>
  <c r="K65" i="3"/>
  <c r="K78" i="3"/>
  <c r="N95" i="3"/>
  <c r="R68" i="3"/>
  <c r="L76" i="3"/>
  <c r="R92" i="3"/>
  <c r="K67" i="3"/>
  <c r="T97" i="3"/>
  <c r="T77" i="3"/>
  <c r="S79" i="3"/>
  <c r="O70" i="3"/>
  <c r="G104" i="3"/>
  <c r="S91" i="3"/>
  <c r="U77" i="3"/>
  <c r="Q109" i="3"/>
  <c r="H101" i="3"/>
  <c r="E74" i="3"/>
  <c r="P70" i="3"/>
  <c r="M74" i="3"/>
  <c r="U101" i="3"/>
  <c r="P93" i="3"/>
  <c r="L102" i="3"/>
  <c r="F106" i="3"/>
  <c r="J108" i="3"/>
  <c r="F93" i="3"/>
  <c r="L97" i="3"/>
  <c r="L69" i="3"/>
  <c r="G70" i="3"/>
  <c r="M93" i="3"/>
  <c r="O99" i="3"/>
  <c r="I79" i="3"/>
  <c r="O103" i="3"/>
  <c r="T80" i="3"/>
  <c r="R77" i="3"/>
  <c r="P110" i="3"/>
  <c r="M76" i="3"/>
  <c r="T108" i="3"/>
  <c r="U100" i="3"/>
  <c r="V108" i="3"/>
  <c r="U66" i="3"/>
  <c r="V109" i="3"/>
  <c r="L100" i="3"/>
  <c r="N110" i="3"/>
  <c r="B8" i="3" l="1"/>
  <c r="C18" i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AY18" i="1" s="1"/>
  <c r="AZ18" i="1" s="1"/>
  <c r="BA18" i="1" s="1"/>
  <c r="BB18" i="1" s="1"/>
  <c r="BC18" i="1" s="1"/>
  <c r="BD18" i="1" s="1"/>
  <c r="BE18" i="1" s="1"/>
  <c r="BF18" i="1" s="1"/>
  <c r="BG18" i="1" s="1"/>
  <c r="BH18" i="1" s="1"/>
  <c r="BI18" i="1" s="1"/>
  <c r="BJ18" i="1" s="1"/>
  <c r="BK18" i="1" s="1"/>
  <c r="BL18" i="1" s="1"/>
  <c r="BM18" i="1" s="1"/>
  <c r="BN18" i="1" s="1"/>
  <c r="BO18" i="1" s="1"/>
  <c r="BP18" i="1" s="1"/>
  <c r="BQ18" i="1" s="1"/>
  <c r="BR18" i="1" s="1"/>
  <c r="BS18" i="1" s="1"/>
  <c r="BT18" i="1" s="1"/>
  <c r="BU18" i="1" s="1"/>
  <c r="BV18" i="1" s="1"/>
  <c r="BW18" i="1" s="1"/>
  <c r="BX18" i="1" s="1"/>
  <c r="BY18" i="1" s="1"/>
  <c r="BZ18" i="1" s="1"/>
  <c r="CA18" i="1" s="1"/>
  <c r="CB18" i="1" s="1"/>
  <c r="CC18" i="1" s="1"/>
  <c r="CD18" i="1" s="1"/>
  <c r="C9" i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E19" i="1"/>
  <c r="CC10" i="1"/>
  <c r="K10" i="1"/>
  <c r="CA10" i="1"/>
  <c r="AT19" i="1"/>
  <c r="P19" i="1"/>
  <c r="S10" i="1"/>
  <c r="BK10" i="1"/>
  <c r="BL19" i="1"/>
  <c r="M19" i="1"/>
  <c r="S19" i="1"/>
  <c r="AD19" i="1"/>
  <c r="AB19" i="1"/>
  <c r="BO19" i="1"/>
  <c r="BI10" i="1"/>
  <c r="C10" i="1"/>
  <c r="AG19" i="1"/>
  <c r="AR10" i="1"/>
  <c r="U19" i="1"/>
  <c r="BL10" i="1"/>
  <c r="AI10" i="1"/>
  <c r="AC19" i="1"/>
  <c r="BV19" i="1"/>
  <c r="O19" i="1"/>
  <c r="BC10" i="1"/>
  <c r="I10" i="1"/>
  <c r="W10" i="1"/>
  <c r="Y10" i="1"/>
  <c r="BZ10" i="1"/>
  <c r="CC19" i="1"/>
  <c r="I19" i="1"/>
  <c r="BM10" i="1"/>
  <c r="BV10" i="1"/>
  <c r="M10" i="1"/>
  <c r="BG19" i="1"/>
  <c r="CB10" i="1"/>
  <c r="BB19" i="1"/>
  <c r="BJ10" i="1"/>
  <c r="H19" i="1"/>
  <c r="BA19" i="1"/>
  <c r="AK19" i="1"/>
  <c r="CD19" i="1"/>
  <c r="AN19" i="1"/>
  <c r="AC10" i="1"/>
  <c r="CB19" i="1"/>
  <c r="K19" i="1"/>
  <c r="P10" i="1"/>
  <c r="BY10" i="1"/>
  <c r="AS10" i="1"/>
  <c r="T19" i="1"/>
  <c r="BG10" i="1"/>
  <c r="O10" i="1"/>
  <c r="AL10" i="1"/>
  <c r="BI19" i="1"/>
  <c r="AE19" i="1"/>
  <c r="AK10" i="1"/>
  <c r="BF10" i="1"/>
  <c r="BW10" i="1"/>
  <c r="Q19" i="1"/>
  <c r="AP19" i="1"/>
  <c r="AH19" i="1"/>
  <c r="BN19" i="1"/>
  <c r="C19" i="1"/>
  <c r="BN10" i="1"/>
  <c r="BZ19" i="1"/>
  <c r="AV19" i="1"/>
  <c r="AG10" i="1"/>
  <c r="AJ19" i="1"/>
  <c r="R10" i="1"/>
  <c r="BE10" i="1"/>
  <c r="H10" i="1"/>
  <c r="W19" i="1"/>
  <c r="AT10" i="1"/>
  <c r="AY10" i="1"/>
  <c r="X10" i="1"/>
  <c r="AU10" i="1"/>
  <c r="AA19" i="1"/>
  <c r="E10" i="1"/>
  <c r="BP10" i="1"/>
  <c r="BD19" i="1"/>
  <c r="N10" i="1"/>
  <c r="AW10" i="1"/>
  <c r="AF19" i="1"/>
  <c r="BE19" i="1"/>
  <c r="AL19" i="1"/>
  <c r="V19" i="1"/>
  <c r="T10" i="1"/>
  <c r="D10" i="1"/>
  <c r="AH10" i="1"/>
  <c r="BM19" i="1"/>
  <c r="BH19" i="1"/>
  <c r="AA10" i="1"/>
  <c r="G19" i="1"/>
  <c r="BD10" i="1"/>
  <c r="BT10" i="1"/>
  <c r="AM19" i="1"/>
  <c r="AD10" i="1"/>
  <c r="AX10" i="1"/>
  <c r="Q10" i="1"/>
  <c r="AJ10" i="1"/>
  <c r="F10" i="1"/>
  <c r="F19" i="1"/>
  <c r="U10" i="1"/>
  <c r="AI19" i="1"/>
  <c r="BR10" i="1"/>
  <c r="BW19" i="1"/>
  <c r="AF10" i="1"/>
  <c r="BX19" i="1"/>
  <c r="CD10" i="1"/>
  <c r="L10" i="1"/>
  <c r="AQ10" i="1"/>
  <c r="BO10" i="1"/>
  <c r="BX10" i="1"/>
  <c r="BT19" i="1"/>
  <c r="CA19" i="1"/>
  <c r="AU19" i="1"/>
  <c r="Z19" i="1"/>
  <c r="AZ10" i="1"/>
  <c r="N19" i="1"/>
  <c r="BK19" i="1"/>
  <c r="AB10" i="1"/>
  <c r="AY19" i="1"/>
  <c r="B10" i="1"/>
  <c r="BF19" i="1"/>
  <c r="AW19" i="1"/>
  <c r="BJ19" i="1"/>
  <c r="L19" i="1"/>
  <c r="BH10" i="1"/>
  <c r="V10" i="1"/>
  <c r="AN10" i="1"/>
  <c r="BA10" i="1"/>
  <c r="AO19" i="1"/>
  <c r="B19" i="1"/>
  <c r="BY19" i="1"/>
  <c r="BU19" i="1"/>
  <c r="AQ19" i="1"/>
  <c r="BP19" i="1"/>
  <c r="G10" i="1"/>
  <c r="J10" i="1"/>
  <c r="AR19" i="1"/>
  <c r="J19" i="1"/>
  <c r="BS10" i="1"/>
  <c r="AX19" i="1"/>
  <c r="AS19" i="1"/>
  <c r="AO10" i="1"/>
  <c r="BS19" i="1"/>
  <c r="BQ10" i="1"/>
  <c r="Y19" i="1"/>
  <c r="X19" i="1"/>
  <c r="AP10" i="1"/>
  <c r="AV10" i="1"/>
  <c r="AM10" i="1"/>
  <c r="BB10" i="1"/>
  <c r="AE10" i="1"/>
  <c r="BR19" i="1"/>
  <c r="BQ19" i="1"/>
  <c r="Z10" i="1"/>
  <c r="BU10" i="1"/>
  <c r="D19" i="1"/>
  <c r="AZ19" i="1"/>
  <c r="R19" i="1"/>
  <c r="BC19" i="1"/>
  <c r="H8" i="3"/>
  <c r="T8" i="3"/>
  <c r="L8" i="3"/>
  <c r="J8" i="3"/>
  <c r="N8" i="3"/>
  <c r="C8" i="3"/>
  <c r="I8" i="3"/>
  <c r="S8" i="3"/>
  <c r="K8" i="3"/>
  <c r="Q8" i="3"/>
  <c r="D8" i="3"/>
  <c r="P8" i="3"/>
  <c r="M8" i="3"/>
  <c r="F8" i="3"/>
  <c r="O8" i="3"/>
  <c r="R8" i="3"/>
  <c r="E8" i="3"/>
  <c r="V8" i="3"/>
  <c r="G8" i="3"/>
  <c r="U8" i="3"/>
  <c r="B9" i="3" l="1"/>
  <c r="E9" i="3"/>
  <c r="Q9" i="3"/>
  <c r="L9" i="3"/>
  <c r="N9" i="3"/>
  <c r="R9" i="3"/>
  <c r="J9" i="3"/>
  <c r="G9" i="3"/>
  <c r="O9" i="3"/>
  <c r="S9" i="3"/>
  <c r="P9" i="3"/>
  <c r="K9" i="3"/>
  <c r="C9" i="3"/>
  <c r="H9" i="3"/>
  <c r="F9" i="3"/>
  <c r="I9" i="3"/>
  <c r="V9" i="3"/>
  <c r="D9" i="3"/>
  <c r="U9" i="3"/>
  <c r="M9" i="3"/>
  <c r="T9" i="3"/>
  <c r="B10" i="3" l="1"/>
  <c r="E10" i="3"/>
  <c r="H10" i="3"/>
  <c r="M10" i="3"/>
  <c r="O10" i="3"/>
  <c r="V10" i="3"/>
  <c r="N10" i="3"/>
  <c r="I10" i="3"/>
  <c r="K10" i="3"/>
  <c r="J10" i="3"/>
  <c r="F10" i="3"/>
  <c r="T10" i="3"/>
  <c r="L10" i="3"/>
  <c r="S10" i="3"/>
  <c r="G10" i="3"/>
  <c r="R10" i="3"/>
  <c r="U10" i="3"/>
  <c r="D10" i="3"/>
  <c r="C10" i="3"/>
  <c r="P10" i="3"/>
  <c r="Q10" i="3"/>
  <c r="B11" i="3" l="1"/>
  <c r="F11" i="3"/>
  <c r="H11" i="3"/>
  <c r="P11" i="3"/>
  <c r="R11" i="3"/>
  <c r="J11" i="3"/>
  <c r="Q11" i="3"/>
  <c r="V11" i="3"/>
  <c r="C11" i="3"/>
  <c r="U11" i="3"/>
  <c r="D11" i="3"/>
  <c r="O11" i="3"/>
  <c r="T11" i="3"/>
  <c r="G11" i="3"/>
  <c r="I11" i="3"/>
  <c r="S11" i="3"/>
  <c r="K11" i="3"/>
  <c r="E11" i="3"/>
  <c r="N11" i="3"/>
  <c r="L11" i="3"/>
  <c r="M11" i="3"/>
  <c r="B12" i="3" l="1"/>
  <c r="H12" i="3"/>
  <c r="D12" i="3"/>
  <c r="R12" i="3"/>
  <c r="M12" i="3"/>
  <c r="C12" i="3"/>
  <c r="J12" i="3"/>
  <c r="T12" i="3"/>
  <c r="Q12" i="3"/>
  <c r="E12" i="3"/>
  <c r="K12" i="3"/>
  <c r="G12" i="3"/>
  <c r="P12" i="3"/>
  <c r="L12" i="3"/>
  <c r="I12" i="3"/>
  <c r="F12" i="3"/>
  <c r="N12" i="3"/>
  <c r="S12" i="3"/>
  <c r="V12" i="3"/>
  <c r="O12" i="3"/>
  <c r="U12" i="3"/>
  <c r="B13" i="3" l="1"/>
  <c r="S13" i="3"/>
  <c r="C13" i="3"/>
  <c r="D13" i="3"/>
  <c r="V13" i="3"/>
  <c r="Q13" i="3"/>
  <c r="E13" i="3"/>
  <c r="K13" i="3"/>
  <c r="F13" i="3"/>
  <c r="N13" i="3"/>
  <c r="P13" i="3"/>
  <c r="O13" i="3"/>
  <c r="M13" i="3"/>
  <c r="H13" i="3"/>
  <c r="I13" i="3"/>
  <c r="U13" i="3"/>
  <c r="G13" i="3"/>
  <c r="T13" i="3"/>
  <c r="L13" i="3"/>
  <c r="R13" i="3"/>
  <c r="J13" i="3"/>
  <c r="B14" i="3" l="1"/>
  <c r="Q14" i="3"/>
  <c r="E14" i="3"/>
  <c r="I14" i="3"/>
  <c r="V14" i="3"/>
  <c r="K14" i="3"/>
  <c r="H14" i="3"/>
  <c r="M14" i="3"/>
  <c r="P14" i="3"/>
  <c r="G14" i="3"/>
  <c r="U14" i="3"/>
  <c r="R14" i="3"/>
  <c r="O14" i="3"/>
  <c r="J14" i="3"/>
  <c r="N14" i="3"/>
  <c r="F14" i="3"/>
  <c r="S14" i="3"/>
  <c r="C14" i="3"/>
  <c r="D14" i="3"/>
  <c r="T14" i="3"/>
  <c r="L14" i="3"/>
  <c r="B15" i="3" l="1"/>
  <c r="F15" i="3"/>
  <c r="P15" i="3"/>
  <c r="V15" i="3"/>
  <c r="T15" i="3"/>
  <c r="N15" i="3"/>
  <c r="C15" i="3"/>
  <c r="S15" i="3"/>
  <c r="I15" i="3"/>
  <c r="G15" i="3"/>
  <c r="D15" i="3"/>
  <c r="H15" i="3"/>
  <c r="E15" i="3"/>
  <c r="U15" i="3"/>
  <c r="M15" i="3"/>
  <c r="L15" i="3"/>
  <c r="R15" i="3"/>
  <c r="J15" i="3"/>
  <c r="O15" i="3"/>
  <c r="K15" i="3"/>
  <c r="Q15" i="3"/>
  <c r="B16" i="3" l="1"/>
  <c r="E16" i="3"/>
  <c r="N16" i="3"/>
  <c r="J16" i="3"/>
  <c r="H16" i="3"/>
  <c r="T16" i="3"/>
  <c r="Q16" i="3"/>
  <c r="U16" i="3"/>
  <c r="M16" i="3"/>
  <c r="L16" i="3"/>
  <c r="C16" i="3"/>
  <c r="O16" i="3"/>
  <c r="P16" i="3"/>
  <c r="D16" i="3"/>
  <c r="I16" i="3"/>
  <c r="K16" i="3"/>
  <c r="G16" i="3"/>
  <c r="R16" i="3"/>
  <c r="F16" i="3"/>
  <c r="S16" i="3"/>
  <c r="V16" i="3"/>
  <c r="B17" i="3" l="1"/>
  <c r="C17" i="3"/>
  <c r="I17" i="3"/>
  <c r="N17" i="3"/>
  <c r="L17" i="3"/>
  <c r="G17" i="3"/>
  <c r="R17" i="3"/>
  <c r="S17" i="3"/>
  <c r="H17" i="3"/>
  <c r="D17" i="3"/>
  <c r="E17" i="3"/>
  <c r="P17" i="3"/>
  <c r="K17" i="3"/>
  <c r="F17" i="3"/>
  <c r="M17" i="3"/>
  <c r="O17" i="3"/>
  <c r="J17" i="3"/>
  <c r="U17" i="3"/>
  <c r="T17" i="3"/>
  <c r="V17" i="3"/>
  <c r="Q17" i="3"/>
  <c r="B18" i="3" l="1"/>
  <c r="H18" i="3"/>
  <c r="F18" i="3"/>
  <c r="M18" i="3"/>
  <c r="O18" i="3"/>
  <c r="I18" i="3"/>
  <c r="T18" i="3"/>
  <c r="V18" i="3"/>
  <c r="E18" i="3"/>
  <c r="Q18" i="3"/>
  <c r="G18" i="3"/>
  <c r="L18" i="3"/>
  <c r="N18" i="3"/>
  <c r="C18" i="3"/>
  <c r="U18" i="3"/>
  <c r="D18" i="3"/>
  <c r="K18" i="3"/>
  <c r="J18" i="3"/>
  <c r="R18" i="3"/>
  <c r="P18" i="3"/>
  <c r="S18" i="3"/>
  <c r="B19" i="3" l="1"/>
  <c r="B20" i="3"/>
  <c r="J19" i="3"/>
  <c r="M19" i="3"/>
  <c r="P19" i="3"/>
  <c r="S20" i="3"/>
  <c r="H20" i="3"/>
  <c r="R19" i="3"/>
  <c r="U19" i="3"/>
  <c r="I19" i="3"/>
  <c r="K20" i="3"/>
  <c r="O20" i="3"/>
  <c r="V19" i="3"/>
  <c r="F20" i="3"/>
  <c r="G19" i="3"/>
  <c r="I20" i="3"/>
  <c r="H19" i="3"/>
  <c r="E20" i="3"/>
  <c r="C19" i="3"/>
  <c r="F19" i="3"/>
  <c r="Q19" i="3"/>
  <c r="C20" i="3"/>
  <c r="G20" i="3"/>
  <c r="N19" i="3"/>
  <c r="K19" i="3"/>
  <c r="R20" i="3"/>
  <c r="D19" i="3"/>
  <c r="J20" i="3"/>
  <c r="T20" i="3"/>
  <c r="U20" i="3"/>
  <c r="T19" i="3"/>
  <c r="M20" i="3"/>
  <c r="D20" i="3"/>
  <c r="S19" i="3"/>
  <c r="N20" i="3"/>
  <c r="V20" i="3"/>
  <c r="L19" i="3"/>
  <c r="Q20" i="3"/>
  <c r="O19" i="3"/>
  <c r="L20" i="3"/>
  <c r="E19" i="3"/>
  <c r="P20" i="3"/>
  <c r="B21" i="3" l="1"/>
  <c r="G21" i="3"/>
  <c r="T21" i="3"/>
  <c r="Q21" i="3"/>
  <c r="V21" i="3"/>
  <c r="L21" i="3"/>
  <c r="P21" i="3"/>
  <c r="I21" i="3"/>
  <c r="U21" i="3"/>
  <c r="M21" i="3"/>
  <c r="O21" i="3"/>
  <c r="J21" i="3"/>
  <c r="N21" i="3"/>
  <c r="D21" i="3"/>
  <c r="H21" i="3"/>
  <c r="S21" i="3"/>
  <c r="K21" i="3"/>
  <c r="C21" i="3"/>
  <c r="R21" i="3"/>
  <c r="E21" i="3"/>
  <c r="F21" i="3"/>
  <c r="B22" i="3" l="1"/>
  <c r="T22" i="3"/>
  <c r="D22" i="3"/>
  <c r="V22" i="3"/>
  <c r="S22" i="3"/>
  <c r="R22" i="3"/>
  <c r="N22" i="3"/>
  <c r="K22" i="3"/>
  <c r="I22" i="3"/>
  <c r="E22" i="3"/>
  <c r="P22" i="3"/>
  <c r="O22" i="3"/>
  <c r="H22" i="3"/>
  <c r="J22" i="3"/>
  <c r="F22" i="3"/>
  <c r="C22" i="3"/>
  <c r="Q22" i="3"/>
  <c r="U22" i="3"/>
  <c r="M22" i="3"/>
  <c r="G22" i="3"/>
  <c r="L22" i="3"/>
  <c r="B23" i="3" l="1"/>
  <c r="G23" i="3"/>
  <c r="U23" i="3"/>
  <c r="C23" i="3"/>
  <c r="V23" i="3"/>
  <c r="M23" i="3"/>
  <c r="R23" i="3"/>
  <c r="N23" i="3"/>
  <c r="I23" i="3"/>
  <c r="K23" i="3"/>
  <c r="E23" i="3"/>
  <c r="J23" i="3"/>
  <c r="F23" i="3"/>
  <c r="T23" i="3"/>
  <c r="Q23" i="3"/>
  <c r="L23" i="3"/>
  <c r="P23" i="3"/>
  <c r="S23" i="3"/>
  <c r="H23" i="3"/>
  <c r="O23" i="3"/>
  <c r="D23" i="3"/>
  <c r="B24" i="3" l="1"/>
  <c r="E24" i="3"/>
  <c r="R24" i="3"/>
  <c r="U24" i="3"/>
  <c r="J24" i="3"/>
  <c r="P24" i="3"/>
  <c r="M24" i="3"/>
  <c r="Q24" i="3"/>
  <c r="V24" i="3"/>
  <c r="F24" i="3"/>
  <c r="H24" i="3"/>
  <c r="T24" i="3"/>
  <c r="I24" i="3"/>
  <c r="O24" i="3"/>
  <c r="L24" i="3"/>
  <c r="D24" i="3"/>
  <c r="S24" i="3"/>
  <c r="N24" i="3"/>
  <c r="K24" i="3"/>
  <c r="C24" i="3"/>
  <c r="G24" i="3"/>
  <c r="B25" i="3" l="1"/>
  <c r="U25" i="3"/>
  <c r="S25" i="3"/>
  <c r="P25" i="3"/>
  <c r="T25" i="3"/>
  <c r="K25" i="3"/>
  <c r="O25" i="3"/>
  <c r="L25" i="3"/>
  <c r="J25" i="3"/>
  <c r="E25" i="3"/>
  <c r="C25" i="3"/>
  <c r="G25" i="3"/>
  <c r="D25" i="3"/>
  <c r="V25" i="3"/>
  <c r="N25" i="3"/>
  <c r="F25" i="3"/>
  <c r="Q25" i="3"/>
  <c r="H25" i="3"/>
  <c r="M25" i="3"/>
  <c r="R25" i="3"/>
  <c r="I25" i="3"/>
</calcChain>
</file>

<file path=xl/sharedStrings.xml><?xml version="1.0" encoding="utf-8"?>
<sst xmlns="http://schemas.openxmlformats.org/spreadsheetml/2006/main" count="82" uniqueCount="65">
  <si>
    <t>a0i</t>
  </si>
  <si>
    <t>a1i</t>
  </si>
  <si>
    <t>gi</t>
  </si>
  <si>
    <t>T-t</t>
  </si>
  <si>
    <t>Tenor</t>
  </si>
  <si>
    <t>t</t>
  </si>
  <si>
    <t>gamma1</t>
  </si>
  <si>
    <t>gamma2</t>
  </si>
  <si>
    <t>gamma3</t>
  </si>
  <si>
    <t>gamma4</t>
  </si>
  <si>
    <t>Base</t>
  </si>
  <si>
    <t>beta</t>
  </si>
  <si>
    <t>beta1</t>
  </si>
  <si>
    <t>beta2</t>
  </si>
  <si>
    <t>beta3</t>
  </si>
  <si>
    <t>beta4</t>
  </si>
  <si>
    <t>beta5</t>
  </si>
  <si>
    <t>Tmax</t>
  </si>
  <si>
    <t>&gt;0?</t>
  </si>
  <si>
    <t>T</t>
  </si>
  <si>
    <t>tstep</t>
  </si>
  <si>
    <t>Y</t>
  </si>
  <si>
    <t>N</t>
  </si>
  <si>
    <t>Base +</t>
  </si>
  <si>
    <t>Base -</t>
  </si>
  <si>
    <t>Interest Rate Derivatives Explained II (Illustrations)</t>
  </si>
  <si>
    <t>Novel Methods in Computational Finance</t>
  </si>
  <si>
    <t>This sheet does only serve for illustration purposes! It illustrates pricing using SABR PDE (No-Arbitrage SABR, Free SABR)</t>
  </si>
  <si>
    <t>The code comes with BSD License</t>
  </si>
  <si>
    <t>'Copyright 2017 Dr. Joerg Kienitz</t>
  </si>
  <si>
    <t>This illustration and any accompanying material are being provided solely for information and general illustrative</t>
  </si>
  <si>
    <t>purposes. The author will not be responsible for the consequences of reliance upon any information contained in or</t>
  </si>
  <si>
    <t>'Redistribution and use in source and binary forms, with or without modification,</t>
  </si>
  <si>
    <t>derived from the presentation or for any omission of information therefrom and hereby excludes all liability for loss</t>
  </si>
  <si>
    <t>'are permitted provided that the following conditions are met:</t>
  </si>
  <si>
    <t>or damage (including, without limitation, direct, indirect, foreseeable, or consequential loss or damage and</t>
  </si>
  <si>
    <t>including loss or profit and even if advised of the possibility of such damages or if such damages were foreseeable)</t>
  </si>
  <si>
    <t>'1. Redistributions of source code must retain the above copyright notice,</t>
  </si>
  <si>
    <t>that may be incurred or su_x000B_ered by any person in connection with the presentation, including (without limitation)</t>
  </si>
  <si>
    <t>'this list of conditions and the following disclaimer.</t>
  </si>
  <si>
    <t>for the consequences of reliance upon any results derived therefrom or any error or omission whether negligent or</t>
  </si>
  <si>
    <t>not. No representation or warranty is made or given by the author that the presentation or any content thereof will</t>
  </si>
  <si>
    <t>'2. Redistributions in binary form must reproduce the above copyright notice,</t>
  </si>
  <si>
    <t>be error free, updated, complete or that inaccuracies, errors or defects will be corrected.</t>
  </si>
  <si>
    <t>'this list of conditions and the following disclaimer in the documentation</t>
  </si>
  <si>
    <t>The views are solely that of the author.</t>
  </si>
  <si>
    <t>'and/or other materials provided with the distribution.</t>
  </si>
  <si>
    <t>The presentation may not be reproduced in whole or part or delivered to any other person without prior permission</t>
  </si>
  <si>
    <t>of the author. It is accompanying material for the book Interest Rate Derivatives Explained II!</t>
  </si>
  <si>
    <t>'3. Neither the name of the copyright holder nor the names of its contributors</t>
  </si>
  <si>
    <t>'may be used to endorse or promote products derived from this software without</t>
  </si>
  <si>
    <t>For comments, hints, bugs or suggestions, please,</t>
  </si>
  <si>
    <t>'specific prior written permission.</t>
  </si>
  <si>
    <t>Contact:</t>
  </si>
  <si>
    <t>joerg.kienitz@gmx.de</t>
  </si>
  <si>
    <t>'THIS SOFTWARE IS PROVIDED BY THE COPYRIGHT HOLDERS AND CONTRIBUTORS</t>
  </si>
  <si>
    <t>'"AS IS" AND ANY EXPRESS OR IMPLIED WARRANTIES, INCLUDING, BUT NOT LIMITED TO,</t>
  </si>
  <si>
    <t>'THE IMPLIED WARRANTIES OF MERCHANTABILITY AND FITNESS FOR A PARTICULAR PURPOSE</t>
  </si>
  <si>
    <t>'ARE DISCLAIMED. IN NO EVENT SHALL THE COPYRIGHT HOLDER OR CONTRIBUTORS BE LIABLE</t>
  </si>
  <si>
    <t>'FOR ANY DIRECT, INDIRECT, INCIDENTAL, SPECIAL, EXEMPLARY, OR CONSEQUENTIAL DAMAGES</t>
  </si>
  <si>
    <t>'(INCLUDING, BUT NOT LIMITED TO, PROCUREMENT OF SUBSTITUTE GOODS OR SERVICES;</t>
  </si>
  <si>
    <t>'LOSS OF USE, DATA, OR PROFITS; OR BUSINESS INTERRUPTION) HOWEVER CAUSED AND ON</t>
  </si>
  <si>
    <t>'ANY THEORY OF LIABILITY, WHETHER IN CONTRACT, STRICT LIABILITY,</t>
  </si>
  <si>
    <t>'OR TORT (INCLUDING NEGLIGENCE OR OTHERWISE) ARISING IN ANY WAY OUT OF THE USE OF</t>
  </si>
  <si>
    <t>'THIS SOFTWARE, EVEN IF ADVISED OF THE POSSIBILITY OF SUCH DAMAGE.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</si>
</sst>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3" formatCode="_-* #,##0.00\ _€_-;\-* #,##0.00\ _€_-;_-* &quot;-&quot;??\ _€_-;_-@_-"/>
    <numFmt numFmtId="164" formatCode="&quot;$&quot;#,##0_);\(&quot;$&quot;#,##0\)"/>
    <numFmt numFmtId="165" formatCode="General_)"/>
    <numFmt numFmtId="166" formatCode="0.000%"/>
    <numFmt numFmtId="167" formatCode="_-* #,##0\ _F_-;\-* #,##0\ _F_-;_-* &quot;-&quot;\ _F_-;_-@_-"/>
    <numFmt numFmtId="168" formatCode="_-* #,##0.00\ _F_-;\-* #,##0.00\ _F_-;_-* &quot;-&quot;??\ _F_-;_-@_-"/>
    <numFmt numFmtId="169" formatCode="_-* #,##0\ &quot;F&quot;_-;\-* #,##0\ &quot;F&quot;_-;_-* &quot;-&quot;\ &quot;F&quot;_-;_-@_-"/>
    <numFmt numFmtId="170" formatCode="_-* #,##0.00\ &quot;F&quot;_-;\-* #,##0.00\ &quot;F&quot;_-;_-* &quot;-&quot;??\ &quot;F&quot;_-;_-@_-"/>
    <numFmt numFmtId="171" formatCode="\$#"/>
    <numFmt numFmtId="172" formatCode="&quot;$&quot;#,##0\ ;\(&quot;$&quot;#,##0\)"/>
    <numFmt numFmtId="173" formatCode="_-[$€]* #,##0.00_-;\-[$€]* #,##0.00_-;_-[$€]* &quot;-&quot;??_-;_-@_-"/>
    <numFmt numFmtId="174" formatCode="#.00"/>
    <numFmt numFmtId="175" formatCode="0.0000000"/>
    <numFmt numFmtId="176" formatCode="&quot;CHF&quot;\ #,##0.00;[Red]&quot;CHF&quot;\ \-#,##0.00"/>
    <numFmt numFmtId="177" formatCode="ddmmmyy"/>
    <numFmt numFmtId="178" formatCode="_-* #,##0.00_-;\-* #,##0.00_-;_-* &quot;-&quot;??_-;_-@_-"/>
    <numFmt numFmtId="179" formatCode="_(* #,##0.00_);_(* \(#,##0.00\);_(* &quot;-&quot;??_);_(@_)"/>
    <numFmt numFmtId="180" formatCode="_(&quot;$&quot;* #,##0.0_);_(&quot;$&quot;* \(#,##0.0\);_(&quot;$&quot;* &quot;-&quot;??_);_(@_)"/>
    <numFmt numFmtId="181" formatCode="_(* #,##0_);_(* \(#,##0\);_(* &quot;-&quot;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\x_);\(#,##0.0\x\);#,##0.0\x_);@_)"/>
    <numFmt numFmtId="185" formatCode="0.00_)"/>
    <numFmt numFmtId="186" formatCode="&quot;CHF&quot;\ #,##0;&quot;CHF&quot;\ \-#,##0"/>
    <numFmt numFmtId="187" formatCode="0.000"/>
    <numFmt numFmtId="188" formatCode="#,##0.0\%_);\(#,##0.0\%\);#,##0.0\%_);@_)"/>
    <numFmt numFmtId="189" formatCode="0.0000000000"/>
    <numFmt numFmtId="190" formatCode="#,##0.0;#,##0.0"/>
    <numFmt numFmtId="191" formatCode="\+#,##0.00;\-#,##0.00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Frutiger 45 Light"/>
    </font>
    <font>
      <b/>
      <sz val="22"/>
      <color theme="0"/>
      <name val="Frutiger 45 Light"/>
    </font>
    <font>
      <sz val="10"/>
      <color theme="0"/>
      <name val="Frutiger 45 Light"/>
    </font>
    <font>
      <sz val="10"/>
      <color theme="3" tint="0.79998168889431442"/>
      <name val="Frutiger 45 Light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MS Sans Serif"/>
      <family val="2"/>
    </font>
    <font>
      <sz val="12"/>
      <name val="Tms Rmn"/>
    </font>
    <font>
      <b/>
      <sz val="10"/>
      <name val="MS Sans Serif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b/>
      <sz val="9"/>
      <color indexed="12"/>
      <name val="Tahoma"/>
      <family val="2"/>
    </font>
    <font>
      <sz val="12"/>
      <color indexed="8"/>
      <name val="Courier"/>
      <family val="3"/>
    </font>
    <font>
      <b/>
      <sz val="10"/>
      <color indexed="14"/>
      <name val="Helv"/>
    </font>
    <font>
      <sz val="8.5"/>
      <name val="MS Sans Serif"/>
      <family val="2"/>
    </font>
    <font>
      <b/>
      <sz val="10"/>
      <color indexed="9"/>
      <name val="Helv"/>
    </font>
    <font>
      <b/>
      <sz val="10"/>
      <color indexed="8"/>
      <name val="Helv"/>
    </font>
    <font>
      <sz val="9"/>
      <name val="Arial"/>
      <family val="2"/>
    </font>
    <font>
      <b/>
      <sz val="7"/>
      <color indexed="10"/>
      <name val="Courier New"/>
      <family val="3"/>
    </font>
    <font>
      <b/>
      <sz val="9.5"/>
      <color indexed="10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i/>
      <sz val="12"/>
      <name val="Times New Roman"/>
      <family val="1"/>
    </font>
    <font>
      <u/>
      <sz val="10"/>
      <color indexed="61"/>
      <name val="Geneva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8"/>
      <color indexed="8"/>
      <name val="Courier"/>
      <family val="3"/>
    </font>
    <font>
      <sz val="8"/>
      <color indexed="8"/>
      <name val="Courier"/>
      <family val="3"/>
    </font>
    <font>
      <u/>
      <sz val="10"/>
      <color indexed="12"/>
      <name val="Arial"/>
      <family val="2"/>
    </font>
    <font>
      <i/>
      <sz val="10"/>
      <color indexed="11"/>
      <name val="Arial"/>
      <family val="2"/>
    </font>
    <font>
      <b/>
      <i/>
      <sz val="9"/>
      <color indexed="57"/>
      <name val="Verdana"/>
      <family val="2"/>
    </font>
    <font>
      <b/>
      <sz val="9"/>
      <color indexed="20"/>
      <name val="Tahoma"/>
      <family val="2"/>
    </font>
    <font>
      <b/>
      <sz val="9"/>
      <color indexed="9"/>
      <name val="Verdana"/>
      <family val="2"/>
    </font>
    <font>
      <i/>
      <sz val="10"/>
      <name val="Arial"/>
      <family val="2"/>
    </font>
    <font>
      <b/>
      <i/>
      <sz val="9"/>
      <color indexed="16"/>
      <name val="Verdana"/>
      <family val="2"/>
    </font>
    <font>
      <b/>
      <sz val="10"/>
      <name val="Arial"/>
      <family val="2"/>
    </font>
    <font>
      <sz val="8"/>
      <name val="Palatino"/>
      <family val="1"/>
    </font>
    <font>
      <sz val="7"/>
      <name val="Small Fonts"/>
      <family val="2"/>
    </font>
    <font>
      <b/>
      <i/>
      <sz val="16"/>
      <name val="Helv"/>
      <family val="2"/>
    </font>
    <font>
      <sz val="10"/>
      <name val="Geneva"/>
    </font>
    <font>
      <b/>
      <sz val="9"/>
      <color indexed="16"/>
      <name val="Verdana"/>
      <family val="2"/>
    </font>
    <font>
      <b/>
      <sz val="8"/>
      <color indexed="9"/>
      <name val="Helv"/>
    </font>
    <font>
      <sz val="8"/>
      <color indexed="9"/>
      <name val="Helv"/>
    </font>
    <font>
      <b/>
      <sz val="26"/>
      <name val="Times New Roman"/>
      <family val="1"/>
    </font>
    <font>
      <b/>
      <sz val="18"/>
      <name val="Times New Roman"/>
      <family val="1"/>
    </font>
    <font>
      <sz val="14"/>
      <color indexed="8"/>
      <name val="Verdana"/>
      <family val="2"/>
    </font>
    <font>
      <sz val="10"/>
      <name val="Times New Roman"/>
      <family val="1"/>
    </font>
    <font>
      <b/>
      <sz val="12"/>
      <color indexed="16"/>
      <name val="MS Sans Serif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8"/>
      <color indexed="12"/>
      <name val="MS Sans Serif"/>
      <family val="2"/>
    </font>
    <font>
      <sz val="11"/>
      <color indexed="8"/>
      <name val="Helvetica Neue"/>
    </font>
    <font>
      <b/>
      <sz val="10"/>
      <color indexed="12"/>
      <name val="Helv"/>
    </font>
    <font>
      <b/>
      <sz val="12"/>
      <color indexed="17"/>
      <name val="MS Sans Serif"/>
      <family val="2"/>
    </font>
    <font>
      <b/>
      <sz val="9"/>
      <name val="Arial"/>
      <family val="2"/>
    </font>
    <font>
      <sz val="7"/>
      <name val="Times New Roman"/>
      <family val="1"/>
    </font>
    <font>
      <b/>
      <sz val="24"/>
      <name val="MS Sans Serif"/>
      <family val="2"/>
    </font>
    <font>
      <b/>
      <sz val="8.5"/>
      <name val="MS Sans Serif"/>
      <family val="2"/>
    </font>
    <font>
      <b/>
      <sz val="10"/>
      <color indexed="17"/>
      <name val="Helv"/>
    </font>
    <font>
      <b/>
      <sz val="11"/>
      <name val="Arial"/>
      <family val="2"/>
    </font>
    <font>
      <sz val="8"/>
      <color indexed="18"/>
      <name val="Helvetica"/>
      <family val="2"/>
    </font>
    <font>
      <sz val="8"/>
      <color indexed="17"/>
      <name val="Helvetica"/>
      <family val="2"/>
    </font>
    <font>
      <b/>
      <sz val="10"/>
      <color indexed="18"/>
      <name val="Helvetica"/>
      <family val="2"/>
    </font>
  </fonts>
  <fills count="6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9"/>
      </patternFill>
    </fill>
    <fill>
      <patternFill patternType="darkGray">
        <fgColor indexed="9"/>
        <bgColor indexed="43"/>
      </patternFill>
    </fill>
    <fill>
      <patternFill patternType="solid">
        <fgColor indexed="25"/>
        <bgColor indexed="64"/>
      </patternFill>
    </fill>
    <fill>
      <patternFill patternType="mediumGray">
        <fgColor indexed="17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12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lightTrellis">
        <fgColor indexed="57"/>
        <bgColor indexed="53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10"/>
      </patternFill>
    </fill>
    <fill>
      <patternFill patternType="solid">
        <fgColor indexed="13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0"/>
      </patternFill>
    </fill>
    <fill>
      <patternFill patternType="solid">
        <fgColor indexed="21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38"/>
        <bgColor indexed="64"/>
      </patternFill>
    </fill>
    <fill>
      <patternFill patternType="solid">
        <fgColor indexed="51"/>
        <bgColor indexed="47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rgb="FF99FF99"/>
        <bgColor indexed="64"/>
      </patternFill>
    </fill>
    <fill>
      <patternFill patternType="mediumGray">
        <fgColor indexed="9"/>
        <bgColor indexed="13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246">
    <xf numFmtId="0" fontId="0" fillId="0" borderId="0"/>
    <xf numFmtId="0" fontId="2" fillId="0" borderId="0"/>
    <xf numFmtId="0" fontId="6" fillId="0" borderId="0">
      <alignment vertical="center"/>
    </xf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Alignment="0"/>
    <xf numFmtId="0" fontId="10" fillId="0" borderId="0" applyNumberFormat="0" applyFill="0" applyBorder="0" applyAlignment="0" applyProtection="0"/>
    <xf numFmtId="164" fontId="11" fillId="0" borderId="1" applyAlignment="0" applyProtection="0"/>
    <xf numFmtId="0" fontId="12" fillId="0" borderId="2" applyNumberFormat="0" applyFont="0" applyFill="0" applyAlignment="0" applyProtection="0"/>
    <xf numFmtId="165" fontId="13" fillId="0" borderId="3" applyNumberFormat="0" applyFill="0" applyAlignment="0" applyProtection="0"/>
    <xf numFmtId="0" fontId="14" fillId="0" borderId="0"/>
    <xf numFmtId="166" fontId="15" fillId="18" borderId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3" fontId="16" fillId="0" borderId="0">
      <protection locked="0"/>
    </xf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7" fillId="0" borderId="4" applyNumberFormat="0" applyFill="0" applyBorder="0" applyAlignment="0" applyProtection="0">
      <alignment horizontal="center"/>
      <protection locked="0"/>
    </xf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6" fillId="0" borderId="0">
      <protection locked="0"/>
    </xf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4" fillId="19" borderId="5" applyNumberFormat="0" applyFont="0" applyBorder="0" applyAlignment="0" applyProtection="0">
      <alignment horizontal="centerContinuous"/>
    </xf>
    <xf numFmtId="0" fontId="18" fillId="20" borderId="6" applyNumberFormat="0" applyBorder="0">
      <alignment horizontal="left"/>
    </xf>
    <xf numFmtId="0" fontId="16" fillId="0" borderId="0">
      <protection locked="0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9" fillId="21" borderId="7" applyNumberFormat="0" applyBorder="0" applyAlignment="0">
      <alignment horizontal="center"/>
      <protection locked="0"/>
    </xf>
    <xf numFmtId="3" fontId="20" fillId="22" borderId="4" applyNumberFormat="0" applyBorder="0" applyAlignment="0" applyProtection="0">
      <protection hidden="1"/>
    </xf>
    <xf numFmtId="11" fontId="1" fillId="23" borderId="0"/>
    <xf numFmtId="0" fontId="21" fillId="24" borderId="7">
      <protection locked="0"/>
    </xf>
    <xf numFmtId="10" fontId="22" fillId="0" borderId="8" applyNumberFormat="0" applyAlignment="0">
      <protection locked="0"/>
    </xf>
    <xf numFmtId="9" fontId="23" fillId="0" borderId="7" applyNumberFormat="0" applyBorder="0" applyAlignment="0">
      <protection locked="0"/>
    </xf>
    <xf numFmtId="0" fontId="21" fillId="25" borderId="7">
      <protection hidden="1"/>
    </xf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Protection="0"/>
    <xf numFmtId="0" fontId="26" fillId="0" borderId="0" applyProtection="0"/>
    <xf numFmtId="0" fontId="27" fillId="0" borderId="0" applyProtection="0"/>
    <xf numFmtId="0" fontId="24" fillId="0" borderId="0" applyProtection="0"/>
    <xf numFmtId="0" fontId="28" fillId="0" borderId="0" applyProtection="0"/>
    <xf numFmtId="0" fontId="12" fillId="0" borderId="0" applyProtection="0"/>
    <xf numFmtId="0" fontId="29" fillId="0" borderId="0" applyProtection="0"/>
    <xf numFmtId="174" fontId="16" fillId="0" borderId="0">
      <protection locked="0"/>
    </xf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38" fontId="26" fillId="26" borderId="0" applyNumberFormat="0" applyBorder="0" applyAlignment="0" applyProtection="0"/>
    <xf numFmtId="0" fontId="31" fillId="27" borderId="0" applyNumberFormat="0" applyBorder="0"/>
    <xf numFmtId="0" fontId="32" fillId="0" borderId="9" applyNumberFormat="0" applyAlignment="0" applyProtection="0">
      <alignment horizontal="left" vertical="center"/>
    </xf>
    <xf numFmtId="0" fontId="32" fillId="0" borderId="10">
      <alignment horizontal="left" vertical="center"/>
    </xf>
    <xf numFmtId="0" fontId="33" fillId="0" borderId="0">
      <protection locked="0"/>
    </xf>
    <xf numFmtId="0" fontId="34" fillId="0" borderId="0"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28" borderId="0" applyNumberFormat="0" applyBorder="0">
      <alignment horizontal="right" vertical="center"/>
    </xf>
    <xf numFmtId="19" fontId="36" fillId="28" borderId="11" applyNumberFormat="0" applyBorder="0">
      <alignment horizontal="left" vertical="center"/>
    </xf>
    <xf numFmtId="2" fontId="37" fillId="29" borderId="0">
      <alignment horizontal="center" vertical="center"/>
    </xf>
    <xf numFmtId="2" fontId="37" fillId="29" borderId="12" applyBorder="0">
      <alignment horizontal="left" vertical="center"/>
    </xf>
    <xf numFmtId="0" fontId="36" fillId="28" borderId="0">
      <alignment horizontal="right" vertical="center"/>
    </xf>
    <xf numFmtId="0" fontId="20" fillId="30" borderId="4" applyNumberFormat="0" applyBorder="0" applyAlignment="0">
      <alignment horizontal="center"/>
      <protection locked="0"/>
    </xf>
    <xf numFmtId="175" fontId="13" fillId="0" borderId="0">
      <alignment horizontal="center"/>
      <protection locked="0"/>
    </xf>
    <xf numFmtId="176" fontId="13" fillId="0" borderId="0">
      <alignment horizontal="center"/>
      <protection locked="0"/>
    </xf>
    <xf numFmtId="10" fontId="26" fillId="31" borderId="7" applyNumberFormat="0" applyBorder="0" applyAlignment="0" applyProtection="0"/>
    <xf numFmtId="177" fontId="38" fillId="32" borderId="13">
      <protection locked="0"/>
    </xf>
    <xf numFmtId="2" fontId="20" fillId="33" borderId="14" applyNumberFormat="0" applyBorder="0" applyAlignment="0" applyProtection="0">
      <alignment horizontal="center"/>
      <protection locked="0"/>
    </xf>
    <xf numFmtId="0" fontId="13" fillId="34" borderId="0">
      <alignment horizontal="right" vertical="center"/>
    </xf>
    <xf numFmtId="0" fontId="13" fillId="34" borderId="0">
      <alignment horizontal="right" vertical="center"/>
    </xf>
    <xf numFmtId="0" fontId="13" fillId="34" borderId="0">
      <alignment horizontal="right" vertical="center"/>
    </xf>
    <xf numFmtId="2" fontId="13" fillId="34" borderId="11" applyNumberFormat="0" applyBorder="0">
      <alignment horizontal="right" vertical="center"/>
    </xf>
    <xf numFmtId="2" fontId="13" fillId="34" borderId="11" applyNumberFormat="0" applyBorder="0">
      <alignment horizontal="right" vertical="center"/>
    </xf>
    <xf numFmtId="2" fontId="13" fillId="34" borderId="11" applyNumberFormat="0" applyBorder="0">
      <alignment horizontal="right" vertical="center"/>
    </xf>
    <xf numFmtId="2" fontId="39" fillId="35" borderId="0">
      <alignment horizontal="right" vertical="center"/>
    </xf>
    <xf numFmtId="2" fontId="39" fillId="35" borderId="12" applyBorder="0">
      <alignment horizontal="left" vertical="center"/>
    </xf>
    <xf numFmtId="15" fontId="40" fillId="36" borderId="15" applyNumberFormat="0" applyBorder="0">
      <alignment horizontal="right" vertical="center"/>
    </xf>
    <xf numFmtId="2" fontId="41" fillId="37" borderId="12" applyNumberFormat="0">
      <alignment horizontal="center" vertical="center"/>
    </xf>
    <xf numFmtId="2" fontId="13" fillId="38" borderId="16" applyNumberFormat="0" applyBorder="0">
      <alignment horizontal="right" vertical="center"/>
    </xf>
    <xf numFmtId="2" fontId="13" fillId="38" borderId="16" applyNumberFormat="0" applyBorder="0">
      <alignment horizontal="right" vertical="center"/>
    </xf>
    <xf numFmtId="2" fontId="13" fillId="38" borderId="16" applyNumberFormat="0" applyBorder="0">
      <alignment horizontal="right" vertical="center"/>
    </xf>
    <xf numFmtId="178" fontId="1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2" fillId="39" borderId="16" applyBorder="0" applyAlignment="0">
      <alignment horizontal="right"/>
    </xf>
    <xf numFmtId="14" fontId="42" fillId="40" borderId="17" applyNumberFormat="0" applyBorder="0" applyAlignment="0">
      <alignment horizontal="right"/>
    </xf>
    <xf numFmtId="0" fontId="1" fillId="41" borderId="18" applyNumberFormat="0" applyBorder="0" applyProtection="0"/>
    <xf numFmtId="180" fontId="13" fillId="0" borderId="0">
      <alignment horizontal="center"/>
      <protection locked="0"/>
    </xf>
    <xf numFmtId="180" fontId="13" fillId="0" borderId="0">
      <alignment horizontal="center"/>
      <protection locked="0"/>
    </xf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2" fontId="20" fillId="31" borderId="7" applyNumberFormat="0" applyBorder="0" applyAlignment="0">
      <protection locked="0"/>
    </xf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43" fillId="0" borderId="0" applyFont="0" applyFill="0" applyBorder="0" applyProtection="0">
      <alignment horizontal="right"/>
    </xf>
    <xf numFmtId="0" fontId="13" fillId="0" borderId="0" applyNumberFormat="0" applyFont="0" applyFill="0" applyBorder="0" applyAlignment="0"/>
    <xf numFmtId="0" fontId="13" fillId="0" borderId="0" applyNumberFormat="0" applyFont="0" applyFill="0" applyBorder="0" applyAlignment="0"/>
    <xf numFmtId="0" fontId="13" fillId="0" borderId="0" applyNumberFormat="0" applyFont="0" applyFill="0" applyBorder="0" applyAlignment="0"/>
    <xf numFmtId="37" fontId="44" fillId="0" borderId="0"/>
    <xf numFmtId="185" fontId="45" fillId="0" borderId="0"/>
    <xf numFmtId="0" fontId="1" fillId="0" borderId="0"/>
    <xf numFmtId="0" fontId="1" fillId="0" borderId="0"/>
    <xf numFmtId="0" fontId="1" fillId="0" borderId="0"/>
    <xf numFmtId="0" fontId="46" fillId="0" borderId="0"/>
    <xf numFmtId="186" fontId="13" fillId="0" borderId="0" applyProtection="0">
      <alignment horizontal="center"/>
    </xf>
    <xf numFmtId="0" fontId="42" fillId="42" borderId="19" applyNumberFormat="0" applyBorder="0">
      <alignment horizontal="left" vertical="center"/>
    </xf>
    <xf numFmtId="2" fontId="42" fillId="42" borderId="12" applyNumberFormat="0" applyBorder="0">
      <alignment horizontal="left" vertical="center"/>
    </xf>
    <xf numFmtId="2" fontId="39" fillId="35" borderId="20" applyNumberFormat="0" applyBorder="0">
      <alignment horizontal="left" vertical="center"/>
    </xf>
    <xf numFmtId="2" fontId="39" fillId="35" borderId="12" applyNumberFormat="0" applyBorder="0">
      <alignment horizontal="left" vertical="center"/>
    </xf>
    <xf numFmtId="187" fontId="20" fillId="43" borderId="4" applyNumberFormat="0" applyBorder="0" applyAlignment="0" applyProtection="0">
      <alignment horizontal="center"/>
      <protection hidden="1"/>
    </xf>
    <xf numFmtId="187" fontId="20" fillId="44" borderId="14" applyNumberFormat="0" applyBorder="0" applyAlignment="0" applyProtection="0">
      <alignment horizontal="center"/>
      <protection hidden="1"/>
    </xf>
    <xf numFmtId="0" fontId="13" fillId="45" borderId="0">
      <alignment horizontal="right" vertical="center"/>
    </xf>
    <xf numFmtId="0" fontId="13" fillId="45" borderId="0">
      <alignment horizontal="right" vertical="center"/>
    </xf>
    <xf numFmtId="0" fontId="13" fillId="45" borderId="0">
      <alignment horizontal="right" vertical="center"/>
    </xf>
    <xf numFmtId="19" fontId="13" fillId="45" borderId="16" applyNumberFormat="0" applyBorder="0">
      <alignment horizontal="right" vertical="center"/>
    </xf>
    <xf numFmtId="19" fontId="13" fillId="45" borderId="16" applyNumberFormat="0" applyBorder="0">
      <alignment horizontal="right" vertical="center"/>
    </xf>
    <xf numFmtId="19" fontId="13" fillId="45" borderId="16" applyNumberFormat="0" applyBorder="0">
      <alignment horizontal="right" vertical="center"/>
    </xf>
    <xf numFmtId="2" fontId="47" fillId="46" borderId="0">
      <alignment horizontal="center" vertical="center"/>
    </xf>
    <xf numFmtId="2" fontId="47" fillId="46" borderId="21">
      <alignment horizontal="left" vertical="center"/>
    </xf>
    <xf numFmtId="3" fontId="48" fillId="47" borderId="7" applyNumberFormat="0" applyBorder="0" applyAlignment="0" applyProtection="0">
      <protection hidden="1"/>
    </xf>
    <xf numFmtId="3" fontId="49" fillId="48" borderId="4" applyNumberFormat="0" applyBorder="0" applyAlignment="0" applyProtection="0">
      <protection hidden="1"/>
    </xf>
    <xf numFmtId="0" fontId="50" fillId="0" borderId="0" applyFill="0" applyBorder="0" applyProtection="0">
      <alignment horizontal="left"/>
    </xf>
    <xf numFmtId="0" fontId="51" fillId="0" borderId="0" applyFill="0" applyBorder="0" applyProtection="0">
      <alignment horizontal="left"/>
    </xf>
    <xf numFmtId="0" fontId="52" fillId="49" borderId="8">
      <alignment horizontal="center"/>
    </xf>
    <xf numFmtId="9" fontId="53" fillId="0" borderId="0" applyFont="0" applyFill="0" applyBorder="0" applyAlignment="0" applyProtection="0"/>
    <xf numFmtId="10" fontId="53" fillId="0" borderId="0" applyFont="0" applyFill="0" applyBorder="0" applyAlignment="0" applyProtection="0"/>
    <xf numFmtId="10" fontId="13" fillId="0" borderId="0" applyFont="0" applyFill="0" applyBorder="0" applyAlignment="0" applyProtection="0"/>
    <xf numFmtId="188" fontId="12" fillId="0" borderId="0" applyFont="0" applyFill="0" applyBorder="0" applyProtection="0">
      <alignment horizontal="right"/>
    </xf>
    <xf numFmtId="0" fontId="40" fillId="32" borderId="18">
      <alignment horizontal="center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50" borderId="18" applyNumberFormat="0" applyBorder="0" applyAlignment="0"/>
    <xf numFmtId="189" fontId="1" fillId="39" borderId="0"/>
    <xf numFmtId="190" fontId="54" fillId="51" borderId="0">
      <alignment horizontal="center" vertical="center"/>
    </xf>
    <xf numFmtId="0" fontId="55" fillId="0" borderId="22" applyNumberFormat="0" applyBorder="0" applyAlignment="0"/>
    <xf numFmtId="0" fontId="31" fillId="52" borderId="0"/>
    <xf numFmtId="0" fontId="56" fillId="31" borderId="0" applyNumberFormat="0" applyBorder="0" applyAlignment="0" applyProtection="0"/>
    <xf numFmtId="0" fontId="56" fillId="31" borderId="0"/>
    <xf numFmtId="0" fontId="57" fillId="26" borderId="0"/>
    <xf numFmtId="0" fontId="58" fillId="53" borderId="0" applyNumberFormat="0" applyBorder="0" applyAlignment="0" applyProtection="0"/>
    <xf numFmtId="0" fontId="59" fillId="54" borderId="0" applyNumberFormat="0" applyBorder="0" applyAlignment="0" applyProtection="0"/>
    <xf numFmtId="0" fontId="53" fillId="55" borderId="0" applyNumberFormat="0" applyFont="0" applyBorder="0" applyAlignment="0" applyProtection="0"/>
    <xf numFmtId="191" fontId="60" fillId="56" borderId="0">
      <alignment horizontal="center" vertical="center"/>
      <protection locked="0"/>
    </xf>
    <xf numFmtId="0" fontId="13" fillId="0" borderId="0"/>
    <xf numFmtId="0" fontId="13" fillId="0" borderId="0"/>
    <xf numFmtId="0" fontId="1" fillId="0" borderId="0"/>
    <xf numFmtId="0" fontId="1" fillId="0" borderId="0"/>
    <xf numFmtId="0" fontId="61" fillId="0" borderId="0" applyNumberFormat="0" applyFill="0" applyBorder="0" applyProtection="0">
      <alignment vertical="top"/>
    </xf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0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horizontal="left" wrapText="1"/>
    </xf>
    <xf numFmtId="2" fontId="62" fillId="0" borderId="14" applyNumberFormat="0" applyFill="0" applyBorder="0" applyAlignment="0" applyProtection="0">
      <alignment horizontal="center"/>
      <protection locked="0"/>
    </xf>
    <xf numFmtId="2" fontId="63" fillId="19" borderId="19" applyNumberFormat="0" applyFill="0" applyBorder="0" applyAlignment="0">
      <alignment horizontal="center"/>
      <protection locked="0"/>
    </xf>
    <xf numFmtId="0" fontId="64" fillId="0" borderId="0" applyFill="0" applyBorder="0" applyProtection="0">
      <alignment horizontal="center" vertical="center"/>
    </xf>
    <xf numFmtId="0" fontId="64" fillId="0" borderId="0" applyFill="0" applyBorder="0" applyProtection="0"/>
    <xf numFmtId="0" fontId="42" fillId="0" borderId="0" applyFill="0" applyBorder="0" applyProtection="0">
      <alignment horizontal="left"/>
    </xf>
    <xf numFmtId="0" fontId="65" fillId="0" borderId="0" applyFill="0" applyBorder="0" applyProtection="0">
      <alignment horizontal="left" vertical="top"/>
    </xf>
    <xf numFmtId="2" fontId="13" fillId="57" borderId="12" applyBorder="0">
      <alignment horizontal="right" vertical="center"/>
    </xf>
    <xf numFmtId="2" fontId="13" fillId="57" borderId="12" applyBorder="0">
      <alignment horizontal="right" vertical="center"/>
    </xf>
    <xf numFmtId="2" fontId="13" fillId="57" borderId="12" applyBorder="0">
      <alignment horizontal="right" vertical="center"/>
    </xf>
    <xf numFmtId="2" fontId="13" fillId="57" borderId="0">
      <alignment horizontal="right" vertical="center"/>
    </xf>
    <xf numFmtId="2" fontId="13" fillId="57" borderId="0">
      <alignment horizontal="right" vertical="center"/>
    </xf>
    <xf numFmtId="2" fontId="13" fillId="57" borderId="0">
      <alignment horizontal="right" vertical="center"/>
    </xf>
    <xf numFmtId="2" fontId="39" fillId="55" borderId="8">
      <alignment horizontal="center" vertical="center"/>
    </xf>
    <xf numFmtId="2" fontId="39" fillId="55" borderId="0" applyNumberFormat="0" applyBorder="0">
      <alignment horizontal="left" vertical="center"/>
    </xf>
    <xf numFmtId="2" fontId="39" fillId="55" borderId="8">
      <alignment horizontal="center" vertical="center"/>
    </xf>
    <xf numFmtId="189" fontId="1" fillId="58" borderId="0"/>
    <xf numFmtId="170" fontId="13" fillId="26" borderId="4" applyNumberFormat="0" applyBorder="0" applyAlignment="0">
      <alignment horizontal="right"/>
    </xf>
    <xf numFmtId="0" fontId="66" fillId="0" borderId="0">
      <alignment horizontal="center"/>
    </xf>
    <xf numFmtId="0" fontId="67" fillId="59" borderId="0" applyNumberFormat="0">
      <alignment horizontal="left"/>
    </xf>
    <xf numFmtId="0" fontId="16" fillId="0" borderId="23">
      <protection locked="0"/>
    </xf>
    <xf numFmtId="0" fontId="13" fillId="0" borderId="23" applyNumberFormat="0" applyFont="0" applyFill="0" applyAlignment="0" applyProtection="0"/>
    <xf numFmtId="0" fontId="13" fillId="0" borderId="23" applyNumberFormat="0" applyFont="0" applyFill="0" applyAlignment="0" applyProtection="0"/>
    <xf numFmtId="0" fontId="68" fillId="0" borderId="4" applyNumberFormat="0" applyFill="0" applyBorder="0" applyAlignment="0" applyProtection="0">
      <alignment horizontal="center"/>
      <protection locked="0"/>
    </xf>
    <xf numFmtId="2" fontId="20" fillId="32" borderId="7" applyBorder="0" applyAlignment="0"/>
    <xf numFmtId="0" fontId="69" fillId="41" borderId="0">
      <alignment horizontal="right"/>
    </xf>
    <xf numFmtId="0" fontId="70" fillId="0" borderId="0">
      <alignment horizontal="center"/>
    </xf>
    <xf numFmtId="0" fontId="71" fillId="0" borderId="0" applyProtection="0">
      <alignment horizontal="center"/>
    </xf>
    <xf numFmtId="0" fontId="72" fillId="0" borderId="0" applyProtection="0">
      <alignment horizontal="center"/>
    </xf>
    <xf numFmtId="165" fontId="12" fillId="0" borderId="0" applyFont="0" applyFill="0" applyBorder="0" applyProtection="0">
      <alignment horizontal="right"/>
    </xf>
  </cellStyleXfs>
  <cellXfs count="6">
    <xf numFmtId="0" fontId="0" fillId="0" borderId="0" xfId="0"/>
    <xf numFmtId="0" fontId="3" fillId="2" borderId="0" xfId="1" applyFont="1" applyFill="1"/>
    <xf numFmtId="0" fontId="2" fillId="2" borderId="0" xfId="1" applyFill="1"/>
    <xf numFmtId="0" fontId="2" fillId="0" borderId="0" xfId="1"/>
    <xf numFmtId="0" fontId="4" fillId="2" borderId="0" xfId="1" applyFont="1" applyFill="1"/>
    <xf numFmtId="0" fontId="5" fillId="2" borderId="0" xfId="1" applyFont="1" applyFill="1"/>
  </cellXfs>
  <cellStyles count="246">
    <cellStyle name="=C:\WINNT35\SYSTEM32\COMMAND.COM" xfId="2"/>
    <cellStyle name="20% - Akzent1" xfId="3"/>
    <cellStyle name="20% - Akzent2" xfId="4"/>
    <cellStyle name="20% - Akzent3" xfId="5"/>
    <cellStyle name="20% - Akzent4" xfId="6"/>
    <cellStyle name="20% - Akzent5" xfId="7"/>
    <cellStyle name="20% - Akzent6" xfId="8"/>
    <cellStyle name="40% - Akzent1" xfId="9"/>
    <cellStyle name="40% - Akzent2" xfId="10"/>
    <cellStyle name="40% - Akzent3" xfId="11"/>
    <cellStyle name="40% - Akzent4" xfId="12"/>
    <cellStyle name="40% - Akzent5" xfId="13"/>
    <cellStyle name="40% - Akzent6" xfId="14"/>
    <cellStyle name="60% - Akzent1" xfId="15"/>
    <cellStyle name="60% - Akzent2" xfId="16"/>
    <cellStyle name="60% - Akzent3" xfId="17"/>
    <cellStyle name="60% - Akzent4" xfId="18"/>
    <cellStyle name="60% - Akzent5" xfId="19"/>
    <cellStyle name="60% - Akzent6" xfId="20"/>
    <cellStyle name="back" xfId="21"/>
    <cellStyle name="Body" xfId="22"/>
    <cellStyle name="Border" xfId="23"/>
    <cellStyle name="Border Heavy" xfId="24"/>
    <cellStyle name="Border Thin" xfId="25"/>
    <cellStyle name="c" xfId="26"/>
    <cellStyle name="calc" xfId="27"/>
    <cellStyle name="Comma [0]_CMSSpreadCallable" xfId="28"/>
    <cellStyle name="Comma_CMSSpreadCallable" xfId="29"/>
    <cellStyle name="Comma0" xfId="30"/>
    <cellStyle name="Comma0 2" xfId="31"/>
    <cellStyle name="Comma0 3" xfId="32"/>
    <cellStyle name="Correlat" xfId="33"/>
    <cellStyle name="Currency [0]_CMSSpreadCallable" xfId="34"/>
    <cellStyle name="Currency_CMSSpreadCallable" xfId="35"/>
    <cellStyle name="Currency0" xfId="36"/>
    <cellStyle name="Currency0 2" xfId="37"/>
    <cellStyle name="Currency0 3" xfId="38"/>
    <cellStyle name="Data" xfId="39"/>
    <cellStyle name="DataInput" xfId="40"/>
    <cellStyle name="Date" xfId="41"/>
    <cellStyle name="Date 2" xfId="42"/>
    <cellStyle name="Date 3" xfId="43"/>
    <cellStyle name="definition" xfId="44"/>
    <cellStyle name="delta" xfId="45"/>
    <cellStyle name="Differenz" xfId="46"/>
    <cellStyle name="Eingabefeld" xfId="47"/>
    <cellStyle name="entered" xfId="48"/>
    <cellStyle name="Entries" xfId="49"/>
    <cellStyle name="Ergebnisfeld" xfId="50"/>
    <cellStyle name="Euro" xfId="51"/>
    <cellStyle name="Euro 2" xfId="52"/>
    <cellStyle name="Euro 2 2" xfId="53"/>
    <cellStyle name="Euro 2 3" xfId="54"/>
    <cellStyle name="Euro 3" xfId="55"/>
    <cellStyle name="Euro 3 2" xfId="56"/>
    <cellStyle name="Euro 3 3" xfId="57"/>
    <cellStyle name="Euro 4" xfId="58"/>
    <cellStyle name="Euro 5" xfId="59"/>
    <cellStyle name="EY House" xfId="60"/>
    <cellStyle name="F2" xfId="61"/>
    <cellStyle name="F3" xfId="62"/>
    <cellStyle name="F4" xfId="63"/>
    <cellStyle name="F5" xfId="64"/>
    <cellStyle name="F6" xfId="65"/>
    <cellStyle name="F7" xfId="66"/>
    <cellStyle name="F8" xfId="67"/>
    <cellStyle name="Fixed" xfId="68"/>
    <cellStyle name="Fixed 2" xfId="69"/>
    <cellStyle name="Fixed 3" xfId="70"/>
    <cellStyle name="Followed Hyperlink_ANALY.XLS" xfId="71"/>
    <cellStyle name="Grey" xfId="72"/>
    <cellStyle name="Header" xfId="73"/>
    <cellStyle name="Header1" xfId="74"/>
    <cellStyle name="Header2" xfId="75"/>
    <cellStyle name="Heading 1" xfId="76"/>
    <cellStyle name="Heading 2" xfId="77"/>
    <cellStyle name="Hyperlink 2" xfId="78"/>
    <cellStyle name="InfoDataColumn" xfId="79"/>
    <cellStyle name="InfoDataRow" xfId="80"/>
    <cellStyle name="InfoLabelColumn" xfId="81"/>
    <cellStyle name="InfoLabelRow" xfId="82"/>
    <cellStyle name="InfolDataColumn" xfId="83"/>
    <cellStyle name="Input" xfId="84"/>
    <cellStyle name="Input - heading" xfId="85"/>
    <cellStyle name="Input - numbers" xfId="86"/>
    <cellStyle name="Input [yellow]" xfId="87"/>
    <cellStyle name="input_date" xfId="88"/>
    <cellStyle name="Input2" xfId="89"/>
    <cellStyle name="InputDataColumn" xfId="90"/>
    <cellStyle name="InputDataColumn 2" xfId="91"/>
    <cellStyle name="InputDataColumn 3" xfId="92"/>
    <cellStyle name="InputDataRow" xfId="93"/>
    <cellStyle name="InputDataRow 2" xfId="94"/>
    <cellStyle name="InputDataRow 3" xfId="95"/>
    <cellStyle name="InputLabelColumn" xfId="96"/>
    <cellStyle name="InputLabelRow" xfId="97"/>
    <cellStyle name="IntermediateDataColumn" xfId="98"/>
    <cellStyle name="IntermediateLabelColumn" xfId="99"/>
    <cellStyle name="InvalidCell" xfId="100"/>
    <cellStyle name="InvalidCell 2" xfId="101"/>
    <cellStyle name="InvalidCell 3" xfId="102"/>
    <cellStyle name="Komma 2" xfId="103"/>
    <cellStyle name="Komma 2 2" xfId="104"/>
    <cellStyle name="Komma 2 2 2" xfId="105"/>
    <cellStyle name="Komma 2 3" xfId="106"/>
    <cellStyle name="Komma 2 4" xfId="107"/>
    <cellStyle name="Komma 3" xfId="108"/>
    <cellStyle name="Komma 3 2" xfId="109"/>
    <cellStyle name="Komma 3 2 2" xfId="110"/>
    <cellStyle name="Komma 3 2 3" xfId="111"/>
    <cellStyle name="Komma 4" xfId="112"/>
    <cellStyle name="Komma 5" xfId="113"/>
    <cellStyle name="Komma 5 2" xfId="114"/>
    <cellStyle name="Komma 6" xfId="115"/>
    <cellStyle name="LibInputAuto" xfId="116"/>
    <cellStyle name="LibInputMan" xfId="117"/>
    <cellStyle name="LibOutput" xfId="118"/>
    <cellStyle name="Link - heading" xfId="119"/>
    <cellStyle name="Link - numbers" xfId="120"/>
    <cellStyle name="Milliers [0]_laroux" xfId="121"/>
    <cellStyle name="Milliers_laroux" xfId="122"/>
    <cellStyle name="modified" xfId="123"/>
    <cellStyle name="Monétaire [0]_Open&amp;Close" xfId="124"/>
    <cellStyle name="Monétaire_Open&amp;Close" xfId="125"/>
    <cellStyle name="Multiple" xfId="126"/>
    <cellStyle name="NewSheet" xfId="127"/>
    <cellStyle name="NewSheet 2" xfId="128"/>
    <cellStyle name="NewSheet 3" xfId="129"/>
    <cellStyle name="no dec" xfId="130"/>
    <cellStyle name="Normal - Style1" xfId="131"/>
    <cellStyle name="Normal 20" xfId="132"/>
    <cellStyle name="Normal 52" xfId="133"/>
    <cellStyle name="Normal 57" xfId="134"/>
    <cellStyle name="Normal_ANALY.XLS" xfId="135"/>
    <cellStyle name="Number" xfId="136"/>
    <cellStyle name="ObjectDataColumn" xfId="137"/>
    <cellStyle name="ObjectDataRow" xfId="138"/>
    <cellStyle name="ObjectLabelColumn" xfId="139"/>
    <cellStyle name="ObjectLabelRow" xfId="140"/>
    <cellStyle name="output" xfId="141"/>
    <cellStyle name="output2" xfId="142"/>
    <cellStyle name="OutputDataColumn" xfId="143"/>
    <cellStyle name="OutputDataColumn 2" xfId="144"/>
    <cellStyle name="OutputDataColumn 3" xfId="145"/>
    <cellStyle name="OutputDataRow" xfId="146"/>
    <cellStyle name="OutputDataRow 2" xfId="147"/>
    <cellStyle name="OutputDataRow 3" xfId="148"/>
    <cellStyle name="OutputLabelColumn" xfId="149"/>
    <cellStyle name="OutputLabelRow" xfId="150"/>
    <cellStyle name="P&amp;L" xfId="151"/>
    <cellStyle name="P&amp;L2" xfId="152"/>
    <cellStyle name="Page Heading Large" xfId="153"/>
    <cellStyle name="Page Heading Small" xfId="154"/>
    <cellStyle name="PanelLabel" xfId="155"/>
    <cellStyle name="Percent [0%]" xfId="156"/>
    <cellStyle name="Percent [0.00%]" xfId="157"/>
    <cellStyle name="Percent [2]" xfId="158"/>
    <cellStyle name="Percent Hard" xfId="159"/>
    <cellStyle name="PricingProducts" xfId="160"/>
    <cellStyle name="Prozent 2" xfId="161"/>
    <cellStyle name="Prozent 2 2" xfId="162"/>
    <cellStyle name="Prozent 2 2 2" xfId="163"/>
    <cellStyle name="Prozent 2 2 3" xfId="164"/>
    <cellStyle name="Prozent 2 3" xfId="165"/>
    <cellStyle name="Prozent 2 3 2" xfId="166"/>
    <cellStyle name="Prozent 2 4" xfId="167"/>
    <cellStyle name="Prozent 3" xfId="168"/>
    <cellStyle name="Prozent 3 2" xfId="169"/>
    <cellStyle name="Prozent 3 3" xfId="170"/>
    <cellStyle name="Prozent 4" xfId="171"/>
    <cellStyle name="Prozent 4 2" xfId="172"/>
    <cellStyle name="Prozent 5" xfId="173"/>
    <cellStyle name="Prozent 5 2" xfId="174"/>
    <cellStyle name="Prozent 6" xfId="175"/>
    <cellStyle name="realtime" xfId="176"/>
    <cellStyle name="Referenzwert" xfId="177"/>
    <cellStyle name="result" xfId="178"/>
    <cellStyle name="results" xfId="179"/>
    <cellStyle name="sfGroupLabel" xfId="180"/>
    <cellStyle name="sfInput" xfId="181"/>
    <cellStyle name="sfInputDate" xfId="182"/>
    <cellStyle name="sfIntermediate" xfId="183"/>
    <cellStyle name="sfLabel" xfId="184"/>
    <cellStyle name="sfOutput" xfId="185"/>
    <cellStyle name="Shaded" xfId="186"/>
    <cellStyle name="spreads" xfId="187"/>
    <cellStyle name="Standard" xfId="0" builtinId="0"/>
    <cellStyle name="Standard 2" xfId="188"/>
    <cellStyle name="Standard 2 2" xfId="189"/>
    <cellStyle name="Standard 2 2 2" xfId="190"/>
    <cellStyle name="Standard 2 2 2 2" xfId="191"/>
    <cellStyle name="Standard 2 2 3" xfId="192"/>
    <cellStyle name="Standard 2 3" xfId="193"/>
    <cellStyle name="Standard 3" xfId="1"/>
    <cellStyle name="Standard 3 2" xfId="194"/>
    <cellStyle name="Standard 3 2 2" xfId="195"/>
    <cellStyle name="Standard 3 2 3" xfId="196"/>
    <cellStyle name="Standard 3 3" xfId="197"/>
    <cellStyle name="Standard 4" xfId="198"/>
    <cellStyle name="Standard 4 2" xfId="199"/>
    <cellStyle name="Standard 4 3" xfId="200"/>
    <cellStyle name="Standard 5" xfId="201"/>
    <cellStyle name="Standard 5 2" xfId="202"/>
    <cellStyle name="Standard 5 2 2" xfId="203"/>
    <cellStyle name="Standard 5 3" xfId="204"/>
    <cellStyle name="Standard 5 3 2" xfId="205"/>
    <cellStyle name="Standard 5 4" xfId="206"/>
    <cellStyle name="Standard 5 5" xfId="207"/>
    <cellStyle name="Standard 6" xfId="208"/>
    <cellStyle name="Standard 6 2" xfId="209"/>
    <cellStyle name="Standard 6 3" xfId="210"/>
    <cellStyle name="Standard 7" xfId="211"/>
    <cellStyle name="Standard 7 2" xfId="212"/>
    <cellStyle name="Standard 8" xfId="213"/>
    <cellStyle name="Standard 9" xfId="214"/>
    <cellStyle name="Standard 9 2" xfId="215"/>
    <cellStyle name="Stil 1" xfId="216"/>
    <cellStyle name="strip" xfId="217"/>
    <cellStyle name="swaptn" xfId="218"/>
    <cellStyle name="Table Col Head" xfId="219"/>
    <cellStyle name="Table Sub Head" xfId="220"/>
    <cellStyle name="Table Title" xfId="221"/>
    <cellStyle name="Table Units" xfId="222"/>
    <cellStyle name="TableDataColumn" xfId="223"/>
    <cellStyle name="TableDataColumn 2" xfId="224"/>
    <cellStyle name="TableDataColumn 3" xfId="225"/>
    <cellStyle name="TableDataRow" xfId="226"/>
    <cellStyle name="TableDataRow 2" xfId="227"/>
    <cellStyle name="TableDataRow 3" xfId="228"/>
    <cellStyle name="TableLabelColumn" xfId="229"/>
    <cellStyle name="TableLabelRow" xfId="230"/>
    <cellStyle name="TableLabelTop" xfId="231"/>
    <cellStyle name="Testergebnis" xfId="232"/>
    <cellStyle name="tidle" xfId="233"/>
    <cellStyle name="TIMES" xfId="234"/>
    <cellStyle name="Title" xfId="235"/>
    <cellStyle name="Total" xfId="236"/>
    <cellStyle name="Total 2" xfId="237"/>
    <cellStyle name="Total 3" xfId="238"/>
    <cellStyle name="Treasuries" xfId="239"/>
    <cellStyle name="used" xfId="240"/>
    <cellStyle name="WASP_PLStyle" xfId="241"/>
    <cellStyle name="Wording - blue" xfId="242"/>
    <cellStyle name="Wording - green" xfId="243"/>
    <cellStyle name="Wording - titles" xfId="244"/>
    <cellStyle name="Year" xfId="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Deterministic Volatility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tx1"/>
              </a:solidFill>
            </a:ln>
          </c:spPr>
          <c:marker>
            <c:symbol val="square"/>
            <c:size val="3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ParametricVol!$B$9:$CD$9</c:f>
              <c:numCache>
                <c:formatCode>General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cat>
          <c:val>
            <c:numRef>
              <c:f>ParametricVol!$B$10:$CD$10</c:f>
              <c:numCache>
                <c:formatCode>General</c:formatCode>
                <c:ptCount val="81"/>
                <c:pt idx="0">
                  <c:v>0.16</c:v>
                </c:pt>
                <c:pt idx="1">
                  <c:v>0.21431075794288285</c:v>
                </c:pt>
                <c:pt idx="2">
                  <c:v>0.26440689360363756</c:v>
                </c:pt>
                <c:pt idx="3">
                  <c:v>0.31052507812020919</c:v>
                </c:pt>
                <c:pt idx="4">
                  <c:v>0.35289027033427373</c:v>
                </c:pt>
                <c:pt idx="5">
                  <c:v>0.39171625834023915</c:v>
                </c:pt>
                <c:pt idx="6">
                  <c:v>0.42720617703626673</c:v>
                </c:pt>
                <c:pt idx="7">
                  <c:v>0.45955300271022087</c:v>
                </c:pt>
                <c:pt idx="8">
                  <c:v>0.48894002564993377</c:v>
                </c:pt>
                <c:pt idx="9">
                  <c:v>0.5155413017254481</c:v>
                </c:pt>
                <c:pt idx="10">
                  <c:v>0.53952208385091316</c:v>
                </c:pt>
                <c:pt idx="11">
                  <c:v>0.56103923419548185</c:v>
                </c:pt>
                <c:pt idx="12">
                  <c:v>0.58024161797581375</c:v>
                </c:pt>
                <c:pt idx="13">
                  <c:v>0.59727047962758506</c:v>
                </c:pt>
                <c:pt idx="14">
                  <c:v>0.61225980211965358</c:v>
                </c:pt>
                <c:pt idx="15">
                  <c:v>0.62533665014218798</c:v>
                </c:pt>
                <c:pt idx="16">
                  <c:v>0.63662149786907074</c:v>
                </c:pt>
                <c:pt idx="17">
                  <c:v>0.64622854196518176</c:v>
                </c:pt>
                <c:pt idx="18">
                  <c:v>0.65426600048070072</c:v>
                </c:pt>
                <c:pt idx="19">
                  <c:v>0.66083639824728357</c:v>
                </c:pt>
                <c:pt idx="20">
                  <c:v>0.66603683936483071</c:v>
                </c:pt>
                <c:pt idx="21">
                  <c:v>0.66995926734251054</c:v>
                </c:pt>
                <c:pt idx="22">
                  <c:v>0.67269071343369713</c:v>
                </c:pt>
                <c:pt idx="23">
                  <c:v>0.6743135336814845</c:v>
                </c:pt>
                <c:pt idx="24">
                  <c:v>0.67490563516939461</c:v>
                </c:pt>
                <c:pt idx="25">
                  <c:v>0.67454069195078625</c:v>
                </c:pt>
                <c:pt idx="26">
                  <c:v>0.67328835111023511</c:v>
                </c:pt>
                <c:pt idx="27">
                  <c:v>0.67121442939077336</c:v>
                </c:pt>
                <c:pt idx="28">
                  <c:v>0.66838110080230673</c:v>
                </c:pt>
                <c:pt idx="29">
                  <c:v>0.66484707560873313</c:v>
                </c:pt>
                <c:pt idx="30">
                  <c:v>0.66066777107424168</c:v>
                </c:pt>
                <c:pt idx="31">
                  <c:v>0.65589547433294593</c:v>
                </c:pt>
                <c:pt idx="32">
                  <c:v>0.65057949773035662</c:v>
                </c:pt>
                <c:pt idx="33">
                  <c:v>0.64476632697022385</c:v>
                </c:pt>
                <c:pt idx="34">
                  <c:v>0.63849976238591577</c:v>
                </c:pt>
                <c:pt idx="35">
                  <c:v>0.63182105364175911</c:v>
                </c:pt>
                <c:pt idx="36">
                  <c:v>0.62476902815659863</c:v>
                </c:pt>
                <c:pt idx="37">
                  <c:v>0.61738021352921202</c:v>
                </c:pt>
                <c:pt idx="38">
                  <c:v>0.60968895423314728</c:v>
                </c:pt>
                <c:pt idx="39">
                  <c:v>0.60172752283696873</c:v>
                </c:pt>
                <c:pt idx="40">
                  <c:v>0.5935262259948233</c:v>
                </c:pt>
                <c:pt idx="41">
                  <c:v>0.58511350544162832</c:v>
                </c:pt>
                <c:pt idx="42">
                  <c:v>0.57651603421701014</c:v>
                </c:pt>
                <c:pt idx="43">
                  <c:v>0.56775880833240377</c:v>
                </c:pt>
                <c:pt idx="44">
                  <c:v>0.55886523408639455</c:v>
                </c:pt>
                <c:pt idx="45">
                  <c:v>0.54985721122446196</c:v>
                </c:pt>
                <c:pt idx="46">
                  <c:v>0.54075521213074673</c:v>
                </c:pt>
                <c:pt idx="47">
                  <c:v>0.53157835723127023</c:v>
                </c:pt>
                <c:pt idx="48">
                  <c:v>0.5223444867802135</c:v>
                </c:pt>
                <c:pt idx="49">
                  <c:v>0.51307022919335488</c:v>
                </c:pt>
                <c:pt idx="50">
                  <c:v>0.50377106608558997</c:v>
                </c:pt>
                <c:pt idx="51">
                  <c:v>0.49446139416258239</c:v>
                </c:pt>
                <c:pt idx="52">
                  <c:v>0.48515458411001133</c:v>
                </c:pt>
                <c:pt idx="53">
                  <c:v>0.47586303661758872</c:v>
                </c:pt>
                <c:pt idx="54">
                  <c:v>0.46659823566897984</c:v>
                </c:pt>
                <c:pt idx="55">
                  <c:v>0.45737079922299806</c:v>
                </c:pt>
                <c:pt idx="56">
                  <c:v>0.44819052740591375</c:v>
                </c:pt>
                <c:pt idx="57">
                  <c:v>0.43906644832943365</c:v>
                </c:pt>
                <c:pt idx="58">
                  <c:v>0.43000686164384089</c:v>
                </c:pt>
                <c:pt idx="59">
                  <c:v>0.42101937993095029</c:v>
                </c:pt>
                <c:pt idx="60">
                  <c:v>0.41211096803688951</c:v>
                </c:pt>
                <c:pt idx="61">
                  <c:v>0.40328798044028669</c:v>
                </c:pt>
                <c:pt idx="62">
                  <c:v>0.39455619674719761</c:v>
                </c:pt>
                <c:pt idx="63">
                  <c:v>0.385920855400045</c:v>
                </c:pt>
                <c:pt idx="64">
                  <c:v>0.37738668568395606</c:v>
                </c:pt>
                <c:pt idx="65">
                  <c:v>0.36895793811016259</c:v>
                </c:pt>
                <c:pt idx="66">
                  <c:v>0.3606384132525749</c:v>
                </c:pt>
                <c:pt idx="67">
                  <c:v>0.35243148911023342</c:v>
                </c:pt>
                <c:pt idx="68">
                  <c:v>0.34434014706508548</c:v>
                </c:pt>
                <c:pt idx="69">
                  <c:v>0.33636699650142288</c:v>
                </c:pt>
                <c:pt idx="70">
                  <c:v>0.32851429815033034</c:v>
                </c:pt>
                <c:pt idx="71">
                  <c:v>0.32078398621964965</c:v>
                </c:pt>
                <c:pt idx="72">
                  <c:v>0.313177689367234</c:v>
                </c:pt>
                <c:pt idx="73">
                  <c:v>0.30569675057266232</c:v>
                </c:pt>
                <c:pt idx="74">
                  <c:v>0.29834224596008735</c:v>
                </c:pt>
                <c:pt idx="75">
                  <c:v>0.29111500262250528</c:v>
                </c:pt>
                <c:pt idx="76">
                  <c:v>0.28401561549545684</c:v>
                </c:pt>
                <c:pt idx="77">
                  <c:v>0.27704446332598598</c:v>
                </c:pt>
                <c:pt idx="78">
                  <c:v>0.2702017237805962</c:v>
                </c:pt>
                <c:pt idx="79">
                  <c:v>0.26348738773395425</c:v>
                </c:pt>
                <c:pt idx="80">
                  <c:v>0.25690127277817798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06976"/>
        <c:axId val="178214400"/>
      </c:lineChart>
      <c:catAx>
        <c:axId val="17820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(T-t)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8214400"/>
        <c:crosses val="autoZero"/>
        <c:auto val="1"/>
        <c:lblAlgn val="ctr"/>
        <c:lblOffset val="100"/>
        <c:noMultiLvlLbl val="0"/>
      </c:catAx>
      <c:valAx>
        <c:axId val="178214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Volatility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82069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Parameteric Correlation - 1 Parameter</a:t>
            </a:r>
          </a:p>
        </c:rich>
      </c:tx>
      <c:layout/>
      <c:overlay val="0"/>
    </c:title>
    <c:autoTitleDeleted val="0"/>
    <c:view3D>
      <c:rotX val="10"/>
      <c:rotY val="1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0"/>
        <c:ser>
          <c:idx val="0"/>
          <c:order val="0"/>
          <c:val>
            <c:numRef>
              <c:f>'Libor Corr'!$C$6:$V$6</c:f>
              <c:numCache>
                <c:formatCode>General</c:formatCode>
                <c:ptCount val="20"/>
                <c:pt idx="0">
                  <c:v>1</c:v>
                </c:pt>
                <c:pt idx="1">
                  <c:v>0.81873075307798182</c:v>
                </c:pt>
                <c:pt idx="2">
                  <c:v>0.67032004603563933</c:v>
                </c:pt>
                <c:pt idx="3">
                  <c:v>0.54881163609402639</c:v>
                </c:pt>
                <c:pt idx="4">
                  <c:v>0.44932896411722156</c:v>
                </c:pt>
                <c:pt idx="5">
                  <c:v>0.36787944117144233</c:v>
                </c:pt>
                <c:pt idx="6">
                  <c:v>0.30119421191220203</c:v>
                </c:pt>
                <c:pt idx="7">
                  <c:v>0.24659696394160643</c:v>
                </c:pt>
                <c:pt idx="8">
                  <c:v>0.20189651799465538</c:v>
                </c:pt>
                <c:pt idx="9">
                  <c:v>0.16529888822158653</c:v>
                </c:pt>
                <c:pt idx="10">
                  <c:v>0.1353352832366127</c:v>
                </c:pt>
                <c:pt idx="11">
                  <c:v>0.11080315836233387</c:v>
                </c:pt>
                <c:pt idx="12">
                  <c:v>9.071795328941247E-2</c:v>
                </c:pt>
                <c:pt idx="13">
                  <c:v>7.4273578214333877E-2</c:v>
                </c:pt>
                <c:pt idx="14">
                  <c:v>6.0810062625217952E-2</c:v>
                </c:pt>
                <c:pt idx="15">
                  <c:v>4.9787068367863944E-2</c:v>
                </c:pt>
                <c:pt idx="16">
                  <c:v>4.0762203978366211E-2</c:v>
                </c:pt>
                <c:pt idx="17">
                  <c:v>3.3373269960326066E-2</c:v>
                </c:pt>
                <c:pt idx="18">
                  <c:v>2.7323722447292559E-2</c:v>
                </c:pt>
                <c:pt idx="19">
                  <c:v>2.2370771856165591E-2</c:v>
                </c:pt>
              </c:numCache>
            </c:numRef>
          </c:val>
        </c:ser>
        <c:ser>
          <c:idx val="1"/>
          <c:order val="1"/>
          <c:val>
            <c:numRef>
              <c:f>'Libor Corr'!$C$7:$V$7</c:f>
              <c:numCache>
                <c:formatCode>General</c:formatCode>
                <c:ptCount val="20"/>
                <c:pt idx="0">
                  <c:v>0.81873075307798182</c:v>
                </c:pt>
                <c:pt idx="1">
                  <c:v>1</c:v>
                </c:pt>
                <c:pt idx="2">
                  <c:v>0.81873075307798182</c:v>
                </c:pt>
                <c:pt idx="3">
                  <c:v>0.67032004603563933</c:v>
                </c:pt>
                <c:pt idx="4">
                  <c:v>0.54881163609402639</c:v>
                </c:pt>
                <c:pt idx="5">
                  <c:v>0.44932896411722156</c:v>
                </c:pt>
                <c:pt idx="6">
                  <c:v>0.36787944117144233</c:v>
                </c:pt>
                <c:pt idx="7">
                  <c:v>0.30119421191220203</c:v>
                </c:pt>
                <c:pt idx="8">
                  <c:v>0.24659696394160643</c:v>
                </c:pt>
                <c:pt idx="9">
                  <c:v>0.20189651799465538</c:v>
                </c:pt>
                <c:pt idx="10">
                  <c:v>0.16529888822158653</c:v>
                </c:pt>
                <c:pt idx="11">
                  <c:v>0.1353352832366127</c:v>
                </c:pt>
                <c:pt idx="12">
                  <c:v>0.11080315836233387</c:v>
                </c:pt>
                <c:pt idx="13">
                  <c:v>9.071795328941247E-2</c:v>
                </c:pt>
                <c:pt idx="14">
                  <c:v>7.4273578214333877E-2</c:v>
                </c:pt>
                <c:pt idx="15">
                  <c:v>6.0810062625217952E-2</c:v>
                </c:pt>
                <c:pt idx="16">
                  <c:v>4.9787068367863944E-2</c:v>
                </c:pt>
                <c:pt idx="17">
                  <c:v>4.0762203978366211E-2</c:v>
                </c:pt>
                <c:pt idx="18">
                  <c:v>3.3373269960326066E-2</c:v>
                </c:pt>
                <c:pt idx="19">
                  <c:v>2.7323722447292559E-2</c:v>
                </c:pt>
              </c:numCache>
            </c:numRef>
          </c:val>
        </c:ser>
        <c:ser>
          <c:idx val="2"/>
          <c:order val="2"/>
          <c:val>
            <c:numRef>
              <c:f>'Libor Corr'!$C$8:$V$8</c:f>
              <c:numCache>
                <c:formatCode>General</c:formatCode>
                <c:ptCount val="20"/>
                <c:pt idx="0">
                  <c:v>0.67032004603563933</c:v>
                </c:pt>
                <c:pt idx="1">
                  <c:v>0.81873075307798182</c:v>
                </c:pt>
                <c:pt idx="2">
                  <c:v>1</c:v>
                </c:pt>
                <c:pt idx="3">
                  <c:v>0.81873075307798182</c:v>
                </c:pt>
                <c:pt idx="4">
                  <c:v>0.67032004603563933</c:v>
                </c:pt>
                <c:pt idx="5">
                  <c:v>0.54881163609402639</c:v>
                </c:pt>
                <c:pt idx="6">
                  <c:v>0.44932896411722156</c:v>
                </c:pt>
                <c:pt idx="7">
                  <c:v>0.36787944117144233</c:v>
                </c:pt>
                <c:pt idx="8">
                  <c:v>0.30119421191220203</c:v>
                </c:pt>
                <c:pt idx="9">
                  <c:v>0.24659696394160643</c:v>
                </c:pt>
                <c:pt idx="10">
                  <c:v>0.20189651799465538</c:v>
                </c:pt>
                <c:pt idx="11">
                  <c:v>0.16529888822158653</c:v>
                </c:pt>
                <c:pt idx="12">
                  <c:v>0.1353352832366127</c:v>
                </c:pt>
                <c:pt idx="13">
                  <c:v>0.11080315836233387</c:v>
                </c:pt>
                <c:pt idx="14">
                  <c:v>9.071795328941247E-2</c:v>
                </c:pt>
                <c:pt idx="15">
                  <c:v>7.4273578214333877E-2</c:v>
                </c:pt>
                <c:pt idx="16">
                  <c:v>6.0810062625217952E-2</c:v>
                </c:pt>
                <c:pt idx="17">
                  <c:v>4.9787068367863944E-2</c:v>
                </c:pt>
                <c:pt idx="18">
                  <c:v>4.0762203978366211E-2</c:v>
                </c:pt>
                <c:pt idx="19">
                  <c:v>3.3373269960326066E-2</c:v>
                </c:pt>
              </c:numCache>
            </c:numRef>
          </c:val>
        </c:ser>
        <c:ser>
          <c:idx val="3"/>
          <c:order val="3"/>
          <c:val>
            <c:numRef>
              <c:f>'Libor Corr'!$C$9:$V$9</c:f>
              <c:numCache>
                <c:formatCode>General</c:formatCode>
                <c:ptCount val="20"/>
                <c:pt idx="0">
                  <c:v>0.54881163609402639</c:v>
                </c:pt>
                <c:pt idx="1">
                  <c:v>0.67032004603563933</c:v>
                </c:pt>
                <c:pt idx="2">
                  <c:v>0.81873075307798182</c:v>
                </c:pt>
                <c:pt idx="3">
                  <c:v>1</c:v>
                </c:pt>
                <c:pt idx="4">
                  <c:v>0.81873075307798182</c:v>
                </c:pt>
                <c:pt idx="5">
                  <c:v>0.67032004603563933</c:v>
                </c:pt>
                <c:pt idx="6">
                  <c:v>0.54881163609402639</c:v>
                </c:pt>
                <c:pt idx="7">
                  <c:v>0.44932896411722156</c:v>
                </c:pt>
                <c:pt idx="8">
                  <c:v>0.36787944117144233</c:v>
                </c:pt>
                <c:pt idx="9">
                  <c:v>0.30119421191220203</c:v>
                </c:pt>
                <c:pt idx="10">
                  <c:v>0.24659696394160643</c:v>
                </c:pt>
                <c:pt idx="11">
                  <c:v>0.20189651799465538</c:v>
                </c:pt>
                <c:pt idx="12">
                  <c:v>0.16529888822158653</c:v>
                </c:pt>
                <c:pt idx="13">
                  <c:v>0.1353352832366127</c:v>
                </c:pt>
                <c:pt idx="14">
                  <c:v>0.11080315836233387</c:v>
                </c:pt>
                <c:pt idx="15">
                  <c:v>9.071795328941247E-2</c:v>
                </c:pt>
                <c:pt idx="16">
                  <c:v>7.4273578214333877E-2</c:v>
                </c:pt>
                <c:pt idx="17">
                  <c:v>6.0810062625217952E-2</c:v>
                </c:pt>
                <c:pt idx="18">
                  <c:v>4.9787068367863944E-2</c:v>
                </c:pt>
                <c:pt idx="19">
                  <c:v>4.0762203978366211E-2</c:v>
                </c:pt>
              </c:numCache>
            </c:numRef>
          </c:val>
        </c:ser>
        <c:ser>
          <c:idx val="4"/>
          <c:order val="4"/>
          <c:val>
            <c:numRef>
              <c:f>'Libor Corr'!$C$10:$V$10</c:f>
              <c:numCache>
                <c:formatCode>General</c:formatCode>
                <c:ptCount val="20"/>
                <c:pt idx="0">
                  <c:v>0.44932896411722156</c:v>
                </c:pt>
                <c:pt idx="1">
                  <c:v>0.54881163609402639</c:v>
                </c:pt>
                <c:pt idx="2">
                  <c:v>0.67032004603563933</c:v>
                </c:pt>
                <c:pt idx="3">
                  <c:v>0.81873075307798182</c:v>
                </c:pt>
                <c:pt idx="4">
                  <c:v>1</c:v>
                </c:pt>
                <c:pt idx="5">
                  <c:v>0.81873075307798182</c:v>
                </c:pt>
                <c:pt idx="6">
                  <c:v>0.67032004603563933</c:v>
                </c:pt>
                <c:pt idx="7">
                  <c:v>0.54881163609402639</c:v>
                </c:pt>
                <c:pt idx="8">
                  <c:v>0.44932896411722156</c:v>
                </c:pt>
                <c:pt idx="9">
                  <c:v>0.36787944117144233</c:v>
                </c:pt>
                <c:pt idx="10">
                  <c:v>0.30119421191220203</c:v>
                </c:pt>
                <c:pt idx="11">
                  <c:v>0.24659696394160643</c:v>
                </c:pt>
                <c:pt idx="12">
                  <c:v>0.20189651799465538</c:v>
                </c:pt>
                <c:pt idx="13">
                  <c:v>0.16529888822158653</c:v>
                </c:pt>
                <c:pt idx="14">
                  <c:v>0.1353352832366127</c:v>
                </c:pt>
                <c:pt idx="15">
                  <c:v>0.11080315836233387</c:v>
                </c:pt>
                <c:pt idx="16">
                  <c:v>9.071795328941247E-2</c:v>
                </c:pt>
                <c:pt idx="17">
                  <c:v>7.4273578214333877E-2</c:v>
                </c:pt>
                <c:pt idx="18">
                  <c:v>6.0810062625217952E-2</c:v>
                </c:pt>
                <c:pt idx="19">
                  <c:v>4.9787068367863944E-2</c:v>
                </c:pt>
              </c:numCache>
            </c:numRef>
          </c:val>
        </c:ser>
        <c:ser>
          <c:idx val="5"/>
          <c:order val="5"/>
          <c:val>
            <c:numRef>
              <c:f>'Libor Corr'!$C$11:$V$11</c:f>
              <c:numCache>
                <c:formatCode>General</c:formatCode>
                <c:ptCount val="20"/>
                <c:pt idx="0">
                  <c:v>0.36787944117144233</c:v>
                </c:pt>
                <c:pt idx="1">
                  <c:v>0.44932896411722156</c:v>
                </c:pt>
                <c:pt idx="2">
                  <c:v>0.54881163609402639</c:v>
                </c:pt>
                <c:pt idx="3">
                  <c:v>0.67032004603563933</c:v>
                </c:pt>
                <c:pt idx="4">
                  <c:v>0.81873075307798182</c:v>
                </c:pt>
                <c:pt idx="5">
                  <c:v>1</c:v>
                </c:pt>
                <c:pt idx="6">
                  <c:v>0.81873075307798182</c:v>
                </c:pt>
                <c:pt idx="7">
                  <c:v>0.67032004603563933</c:v>
                </c:pt>
                <c:pt idx="8">
                  <c:v>0.54881163609402639</c:v>
                </c:pt>
                <c:pt idx="9">
                  <c:v>0.44932896411722156</c:v>
                </c:pt>
                <c:pt idx="10">
                  <c:v>0.36787944117144233</c:v>
                </c:pt>
                <c:pt idx="11">
                  <c:v>0.30119421191220203</c:v>
                </c:pt>
                <c:pt idx="12">
                  <c:v>0.24659696394160643</c:v>
                </c:pt>
                <c:pt idx="13">
                  <c:v>0.20189651799465538</c:v>
                </c:pt>
                <c:pt idx="14">
                  <c:v>0.16529888822158653</c:v>
                </c:pt>
                <c:pt idx="15">
                  <c:v>0.1353352832366127</c:v>
                </c:pt>
                <c:pt idx="16">
                  <c:v>0.11080315836233387</c:v>
                </c:pt>
                <c:pt idx="17">
                  <c:v>9.071795328941247E-2</c:v>
                </c:pt>
                <c:pt idx="18">
                  <c:v>7.4273578214333877E-2</c:v>
                </c:pt>
                <c:pt idx="19">
                  <c:v>6.0810062625217952E-2</c:v>
                </c:pt>
              </c:numCache>
            </c:numRef>
          </c:val>
        </c:ser>
        <c:ser>
          <c:idx val="6"/>
          <c:order val="6"/>
          <c:val>
            <c:numRef>
              <c:f>'Libor Corr'!$C$12:$V$12</c:f>
              <c:numCache>
                <c:formatCode>General</c:formatCode>
                <c:ptCount val="20"/>
                <c:pt idx="0">
                  <c:v>0.30119421191220203</c:v>
                </c:pt>
                <c:pt idx="1">
                  <c:v>0.36787944117144233</c:v>
                </c:pt>
                <c:pt idx="2">
                  <c:v>0.44932896411722156</c:v>
                </c:pt>
                <c:pt idx="3">
                  <c:v>0.54881163609402639</c:v>
                </c:pt>
                <c:pt idx="4">
                  <c:v>0.67032004603563933</c:v>
                </c:pt>
                <c:pt idx="5">
                  <c:v>0.81873075307798182</c:v>
                </c:pt>
                <c:pt idx="6">
                  <c:v>1</c:v>
                </c:pt>
                <c:pt idx="7">
                  <c:v>0.81873075307798182</c:v>
                </c:pt>
                <c:pt idx="8">
                  <c:v>0.67032004603563933</c:v>
                </c:pt>
                <c:pt idx="9">
                  <c:v>0.54881163609402639</c:v>
                </c:pt>
                <c:pt idx="10">
                  <c:v>0.44932896411722156</c:v>
                </c:pt>
                <c:pt idx="11">
                  <c:v>0.36787944117144233</c:v>
                </c:pt>
                <c:pt idx="12">
                  <c:v>0.30119421191220203</c:v>
                </c:pt>
                <c:pt idx="13">
                  <c:v>0.24659696394160643</c:v>
                </c:pt>
                <c:pt idx="14">
                  <c:v>0.20189651799465538</c:v>
                </c:pt>
                <c:pt idx="15">
                  <c:v>0.16529888822158653</c:v>
                </c:pt>
                <c:pt idx="16">
                  <c:v>0.1353352832366127</c:v>
                </c:pt>
                <c:pt idx="17">
                  <c:v>0.11080315836233387</c:v>
                </c:pt>
                <c:pt idx="18">
                  <c:v>9.071795328941247E-2</c:v>
                </c:pt>
                <c:pt idx="19">
                  <c:v>7.4273578214333877E-2</c:v>
                </c:pt>
              </c:numCache>
            </c:numRef>
          </c:val>
        </c:ser>
        <c:ser>
          <c:idx val="7"/>
          <c:order val="7"/>
          <c:val>
            <c:numRef>
              <c:f>'Libor Corr'!$C$13:$V$13</c:f>
              <c:numCache>
                <c:formatCode>General</c:formatCode>
                <c:ptCount val="20"/>
                <c:pt idx="0">
                  <c:v>0.24659696394160643</c:v>
                </c:pt>
                <c:pt idx="1">
                  <c:v>0.30119421191220203</c:v>
                </c:pt>
                <c:pt idx="2">
                  <c:v>0.36787944117144233</c:v>
                </c:pt>
                <c:pt idx="3">
                  <c:v>0.44932896411722156</c:v>
                </c:pt>
                <c:pt idx="4">
                  <c:v>0.54881163609402639</c:v>
                </c:pt>
                <c:pt idx="5">
                  <c:v>0.67032004603563933</c:v>
                </c:pt>
                <c:pt idx="6">
                  <c:v>0.81873075307798182</c:v>
                </c:pt>
                <c:pt idx="7">
                  <c:v>1</c:v>
                </c:pt>
                <c:pt idx="8">
                  <c:v>0.81873075307798182</c:v>
                </c:pt>
                <c:pt idx="9">
                  <c:v>0.67032004603563933</c:v>
                </c:pt>
                <c:pt idx="10">
                  <c:v>0.54881163609402639</c:v>
                </c:pt>
                <c:pt idx="11">
                  <c:v>0.44932896411722156</c:v>
                </c:pt>
                <c:pt idx="12">
                  <c:v>0.36787944117144233</c:v>
                </c:pt>
                <c:pt idx="13">
                  <c:v>0.30119421191220203</c:v>
                </c:pt>
                <c:pt idx="14">
                  <c:v>0.24659696394160643</c:v>
                </c:pt>
                <c:pt idx="15">
                  <c:v>0.20189651799465538</c:v>
                </c:pt>
                <c:pt idx="16">
                  <c:v>0.16529888822158653</c:v>
                </c:pt>
                <c:pt idx="17">
                  <c:v>0.1353352832366127</c:v>
                </c:pt>
                <c:pt idx="18">
                  <c:v>0.11080315836233387</c:v>
                </c:pt>
                <c:pt idx="19">
                  <c:v>9.071795328941247E-2</c:v>
                </c:pt>
              </c:numCache>
            </c:numRef>
          </c:val>
        </c:ser>
        <c:ser>
          <c:idx val="8"/>
          <c:order val="8"/>
          <c:val>
            <c:numRef>
              <c:f>'Libor Corr'!$C$14:$V$14</c:f>
              <c:numCache>
                <c:formatCode>General</c:formatCode>
                <c:ptCount val="20"/>
                <c:pt idx="0">
                  <c:v>0.20189651799465538</c:v>
                </c:pt>
                <c:pt idx="1">
                  <c:v>0.24659696394160643</c:v>
                </c:pt>
                <c:pt idx="2">
                  <c:v>0.30119421191220203</c:v>
                </c:pt>
                <c:pt idx="3">
                  <c:v>0.36787944117144233</c:v>
                </c:pt>
                <c:pt idx="4">
                  <c:v>0.44932896411722156</c:v>
                </c:pt>
                <c:pt idx="5">
                  <c:v>0.54881163609402639</c:v>
                </c:pt>
                <c:pt idx="6">
                  <c:v>0.67032004603563933</c:v>
                </c:pt>
                <c:pt idx="7">
                  <c:v>0.81873075307798182</c:v>
                </c:pt>
                <c:pt idx="8">
                  <c:v>1</c:v>
                </c:pt>
                <c:pt idx="9">
                  <c:v>0.81873075307798182</c:v>
                </c:pt>
                <c:pt idx="10">
                  <c:v>0.67032004603563933</c:v>
                </c:pt>
                <c:pt idx="11">
                  <c:v>0.54881163609402639</c:v>
                </c:pt>
                <c:pt idx="12">
                  <c:v>0.44932896411722156</c:v>
                </c:pt>
                <c:pt idx="13">
                  <c:v>0.36787944117144233</c:v>
                </c:pt>
                <c:pt idx="14">
                  <c:v>0.30119421191220203</c:v>
                </c:pt>
                <c:pt idx="15">
                  <c:v>0.24659696394160643</c:v>
                </c:pt>
                <c:pt idx="16">
                  <c:v>0.20189651799465538</c:v>
                </c:pt>
                <c:pt idx="17">
                  <c:v>0.16529888822158653</c:v>
                </c:pt>
                <c:pt idx="18">
                  <c:v>0.1353352832366127</c:v>
                </c:pt>
                <c:pt idx="19">
                  <c:v>0.11080315836233387</c:v>
                </c:pt>
              </c:numCache>
            </c:numRef>
          </c:val>
        </c:ser>
        <c:ser>
          <c:idx val="9"/>
          <c:order val="9"/>
          <c:val>
            <c:numRef>
              <c:f>'Libor Corr'!$C$15:$V$15</c:f>
              <c:numCache>
                <c:formatCode>General</c:formatCode>
                <c:ptCount val="20"/>
                <c:pt idx="0">
                  <c:v>0.16529888822158653</c:v>
                </c:pt>
                <c:pt idx="1">
                  <c:v>0.20189651799465538</c:v>
                </c:pt>
                <c:pt idx="2">
                  <c:v>0.24659696394160643</c:v>
                </c:pt>
                <c:pt idx="3">
                  <c:v>0.30119421191220203</c:v>
                </c:pt>
                <c:pt idx="4">
                  <c:v>0.36787944117144233</c:v>
                </c:pt>
                <c:pt idx="5">
                  <c:v>0.44932896411722156</c:v>
                </c:pt>
                <c:pt idx="6">
                  <c:v>0.54881163609402639</c:v>
                </c:pt>
                <c:pt idx="7">
                  <c:v>0.67032004603563933</c:v>
                </c:pt>
                <c:pt idx="8">
                  <c:v>0.81873075307798182</c:v>
                </c:pt>
                <c:pt idx="9">
                  <c:v>1</c:v>
                </c:pt>
                <c:pt idx="10">
                  <c:v>0.81873075307798182</c:v>
                </c:pt>
                <c:pt idx="11">
                  <c:v>0.67032004603563933</c:v>
                </c:pt>
                <c:pt idx="12">
                  <c:v>0.54881163609402639</c:v>
                </c:pt>
                <c:pt idx="13">
                  <c:v>0.44932896411722156</c:v>
                </c:pt>
                <c:pt idx="14">
                  <c:v>0.36787944117144233</c:v>
                </c:pt>
                <c:pt idx="15">
                  <c:v>0.30119421191220203</c:v>
                </c:pt>
                <c:pt idx="16">
                  <c:v>0.24659696394160643</c:v>
                </c:pt>
                <c:pt idx="17">
                  <c:v>0.20189651799465538</c:v>
                </c:pt>
                <c:pt idx="18">
                  <c:v>0.16529888822158653</c:v>
                </c:pt>
                <c:pt idx="19">
                  <c:v>0.1353352832366127</c:v>
                </c:pt>
              </c:numCache>
            </c:numRef>
          </c:val>
        </c:ser>
        <c:ser>
          <c:idx val="10"/>
          <c:order val="10"/>
          <c:val>
            <c:numRef>
              <c:f>'Libor Corr'!$C$16:$V$16</c:f>
              <c:numCache>
                <c:formatCode>General</c:formatCode>
                <c:ptCount val="20"/>
                <c:pt idx="0">
                  <c:v>0.1353352832366127</c:v>
                </c:pt>
                <c:pt idx="1">
                  <c:v>0.16529888822158653</c:v>
                </c:pt>
                <c:pt idx="2">
                  <c:v>0.20189651799465538</c:v>
                </c:pt>
                <c:pt idx="3">
                  <c:v>0.24659696394160643</c:v>
                </c:pt>
                <c:pt idx="4">
                  <c:v>0.30119421191220203</c:v>
                </c:pt>
                <c:pt idx="5">
                  <c:v>0.36787944117144233</c:v>
                </c:pt>
                <c:pt idx="6">
                  <c:v>0.44932896411722156</c:v>
                </c:pt>
                <c:pt idx="7">
                  <c:v>0.54881163609402639</c:v>
                </c:pt>
                <c:pt idx="8">
                  <c:v>0.67032004603563933</c:v>
                </c:pt>
                <c:pt idx="9">
                  <c:v>0.81873075307798182</c:v>
                </c:pt>
                <c:pt idx="10">
                  <c:v>1</c:v>
                </c:pt>
                <c:pt idx="11">
                  <c:v>0.81873075307798182</c:v>
                </c:pt>
                <c:pt idx="12">
                  <c:v>0.67032004603563933</c:v>
                </c:pt>
                <c:pt idx="13">
                  <c:v>0.54881163609402639</c:v>
                </c:pt>
                <c:pt idx="14">
                  <c:v>0.44932896411722156</c:v>
                </c:pt>
                <c:pt idx="15">
                  <c:v>0.36787944117144233</c:v>
                </c:pt>
                <c:pt idx="16">
                  <c:v>0.30119421191220203</c:v>
                </c:pt>
                <c:pt idx="17">
                  <c:v>0.24659696394160643</c:v>
                </c:pt>
                <c:pt idx="18">
                  <c:v>0.20189651799465538</c:v>
                </c:pt>
                <c:pt idx="19">
                  <c:v>0.16529888822158653</c:v>
                </c:pt>
              </c:numCache>
            </c:numRef>
          </c:val>
        </c:ser>
        <c:ser>
          <c:idx val="11"/>
          <c:order val="11"/>
          <c:val>
            <c:numRef>
              <c:f>'Libor Corr'!$C$17:$V$17</c:f>
              <c:numCache>
                <c:formatCode>General</c:formatCode>
                <c:ptCount val="20"/>
                <c:pt idx="0">
                  <c:v>0.11080315836233387</c:v>
                </c:pt>
                <c:pt idx="1">
                  <c:v>0.1353352832366127</c:v>
                </c:pt>
                <c:pt idx="2">
                  <c:v>0.16529888822158653</c:v>
                </c:pt>
                <c:pt idx="3">
                  <c:v>0.20189651799465538</c:v>
                </c:pt>
                <c:pt idx="4">
                  <c:v>0.24659696394160643</c:v>
                </c:pt>
                <c:pt idx="5">
                  <c:v>0.30119421191220203</c:v>
                </c:pt>
                <c:pt idx="6">
                  <c:v>0.36787944117144233</c:v>
                </c:pt>
                <c:pt idx="7">
                  <c:v>0.44932896411722156</c:v>
                </c:pt>
                <c:pt idx="8">
                  <c:v>0.54881163609402639</c:v>
                </c:pt>
                <c:pt idx="9">
                  <c:v>0.67032004603563933</c:v>
                </c:pt>
                <c:pt idx="10">
                  <c:v>0.81873075307798182</c:v>
                </c:pt>
                <c:pt idx="11">
                  <c:v>1</c:v>
                </c:pt>
                <c:pt idx="12">
                  <c:v>0.81873075307798182</c:v>
                </c:pt>
                <c:pt idx="13">
                  <c:v>0.67032004603563933</c:v>
                </c:pt>
                <c:pt idx="14">
                  <c:v>0.54881163609402639</c:v>
                </c:pt>
                <c:pt idx="15">
                  <c:v>0.44932896411722156</c:v>
                </c:pt>
                <c:pt idx="16">
                  <c:v>0.36787944117144233</c:v>
                </c:pt>
                <c:pt idx="17">
                  <c:v>0.30119421191220203</c:v>
                </c:pt>
                <c:pt idx="18">
                  <c:v>0.24659696394160643</c:v>
                </c:pt>
                <c:pt idx="19">
                  <c:v>0.20189651799465538</c:v>
                </c:pt>
              </c:numCache>
            </c:numRef>
          </c:val>
        </c:ser>
        <c:ser>
          <c:idx val="12"/>
          <c:order val="12"/>
          <c:val>
            <c:numRef>
              <c:f>'Libor Corr'!$C$18:$V$18</c:f>
              <c:numCache>
                <c:formatCode>General</c:formatCode>
                <c:ptCount val="20"/>
                <c:pt idx="0">
                  <c:v>9.071795328941247E-2</c:v>
                </c:pt>
                <c:pt idx="1">
                  <c:v>0.11080315836233387</c:v>
                </c:pt>
                <c:pt idx="2">
                  <c:v>0.1353352832366127</c:v>
                </c:pt>
                <c:pt idx="3">
                  <c:v>0.16529888822158653</c:v>
                </c:pt>
                <c:pt idx="4">
                  <c:v>0.20189651799465538</c:v>
                </c:pt>
                <c:pt idx="5">
                  <c:v>0.24659696394160643</c:v>
                </c:pt>
                <c:pt idx="6">
                  <c:v>0.30119421191220203</c:v>
                </c:pt>
                <c:pt idx="7">
                  <c:v>0.36787944117144233</c:v>
                </c:pt>
                <c:pt idx="8">
                  <c:v>0.44932896411722156</c:v>
                </c:pt>
                <c:pt idx="9">
                  <c:v>0.54881163609402639</c:v>
                </c:pt>
                <c:pt idx="10">
                  <c:v>0.67032004603563933</c:v>
                </c:pt>
                <c:pt idx="11">
                  <c:v>0.81873075307798182</c:v>
                </c:pt>
                <c:pt idx="12">
                  <c:v>1</c:v>
                </c:pt>
                <c:pt idx="13">
                  <c:v>0.81873075307798182</c:v>
                </c:pt>
                <c:pt idx="14">
                  <c:v>0.67032004603563933</c:v>
                </c:pt>
                <c:pt idx="15">
                  <c:v>0.54881163609402639</c:v>
                </c:pt>
                <c:pt idx="16">
                  <c:v>0.44932896411722156</c:v>
                </c:pt>
                <c:pt idx="17">
                  <c:v>0.36787944117144233</c:v>
                </c:pt>
                <c:pt idx="18">
                  <c:v>0.30119421191220203</c:v>
                </c:pt>
                <c:pt idx="19">
                  <c:v>0.24659696394160643</c:v>
                </c:pt>
              </c:numCache>
            </c:numRef>
          </c:val>
        </c:ser>
        <c:ser>
          <c:idx val="13"/>
          <c:order val="13"/>
          <c:val>
            <c:numRef>
              <c:f>'Libor Corr'!$C$19:$V$19</c:f>
              <c:numCache>
                <c:formatCode>General</c:formatCode>
                <c:ptCount val="20"/>
                <c:pt idx="0">
                  <c:v>7.4273578214333877E-2</c:v>
                </c:pt>
                <c:pt idx="1">
                  <c:v>9.071795328941247E-2</c:v>
                </c:pt>
                <c:pt idx="2">
                  <c:v>0.11080315836233387</c:v>
                </c:pt>
                <c:pt idx="3">
                  <c:v>0.1353352832366127</c:v>
                </c:pt>
                <c:pt idx="4">
                  <c:v>0.16529888822158653</c:v>
                </c:pt>
                <c:pt idx="5">
                  <c:v>0.20189651799465538</c:v>
                </c:pt>
                <c:pt idx="6">
                  <c:v>0.24659696394160643</c:v>
                </c:pt>
                <c:pt idx="7">
                  <c:v>0.30119421191220203</c:v>
                </c:pt>
                <c:pt idx="8">
                  <c:v>0.36787944117144233</c:v>
                </c:pt>
                <c:pt idx="9">
                  <c:v>0.44932896411722156</c:v>
                </c:pt>
                <c:pt idx="10">
                  <c:v>0.54881163609402639</c:v>
                </c:pt>
                <c:pt idx="11">
                  <c:v>0.67032004603563933</c:v>
                </c:pt>
                <c:pt idx="12">
                  <c:v>0.81873075307798182</c:v>
                </c:pt>
                <c:pt idx="13">
                  <c:v>1</c:v>
                </c:pt>
                <c:pt idx="14">
                  <c:v>0.81873075307798182</c:v>
                </c:pt>
                <c:pt idx="15">
                  <c:v>0.67032004603563933</c:v>
                </c:pt>
                <c:pt idx="16">
                  <c:v>0.54881163609402639</c:v>
                </c:pt>
                <c:pt idx="17">
                  <c:v>0.44932896411722156</c:v>
                </c:pt>
                <c:pt idx="18">
                  <c:v>0.36787944117144233</c:v>
                </c:pt>
                <c:pt idx="19">
                  <c:v>0.30119421191220203</c:v>
                </c:pt>
              </c:numCache>
            </c:numRef>
          </c:val>
        </c:ser>
        <c:ser>
          <c:idx val="14"/>
          <c:order val="14"/>
          <c:val>
            <c:numRef>
              <c:f>'Libor Corr'!$C$20:$V$20</c:f>
              <c:numCache>
                <c:formatCode>General</c:formatCode>
                <c:ptCount val="20"/>
                <c:pt idx="0">
                  <c:v>6.0810062625217952E-2</c:v>
                </c:pt>
                <c:pt idx="1">
                  <c:v>7.4273578214333877E-2</c:v>
                </c:pt>
                <c:pt idx="2">
                  <c:v>9.071795328941247E-2</c:v>
                </c:pt>
                <c:pt idx="3">
                  <c:v>0.11080315836233387</c:v>
                </c:pt>
                <c:pt idx="4">
                  <c:v>0.1353352832366127</c:v>
                </c:pt>
                <c:pt idx="5">
                  <c:v>0.16529888822158653</c:v>
                </c:pt>
                <c:pt idx="6">
                  <c:v>0.20189651799465538</c:v>
                </c:pt>
                <c:pt idx="7">
                  <c:v>0.24659696394160643</c:v>
                </c:pt>
                <c:pt idx="8">
                  <c:v>0.30119421191220203</c:v>
                </c:pt>
                <c:pt idx="9">
                  <c:v>0.36787944117144233</c:v>
                </c:pt>
                <c:pt idx="10">
                  <c:v>0.44932896411722156</c:v>
                </c:pt>
                <c:pt idx="11">
                  <c:v>0.54881163609402639</c:v>
                </c:pt>
                <c:pt idx="12">
                  <c:v>0.67032004603563933</c:v>
                </c:pt>
                <c:pt idx="13">
                  <c:v>0.81873075307798182</c:v>
                </c:pt>
                <c:pt idx="14">
                  <c:v>1</c:v>
                </c:pt>
                <c:pt idx="15">
                  <c:v>0.81873075307798182</c:v>
                </c:pt>
                <c:pt idx="16">
                  <c:v>0.67032004603563933</c:v>
                </c:pt>
                <c:pt idx="17">
                  <c:v>0.54881163609402639</c:v>
                </c:pt>
                <c:pt idx="18">
                  <c:v>0.44932896411722156</c:v>
                </c:pt>
                <c:pt idx="19">
                  <c:v>0.36787944117144233</c:v>
                </c:pt>
              </c:numCache>
            </c:numRef>
          </c:val>
        </c:ser>
        <c:ser>
          <c:idx val="15"/>
          <c:order val="15"/>
          <c:val>
            <c:numRef>
              <c:f>'Libor Corr'!$C$21:$V$21</c:f>
              <c:numCache>
                <c:formatCode>General</c:formatCode>
                <c:ptCount val="20"/>
                <c:pt idx="0">
                  <c:v>4.9787068367863944E-2</c:v>
                </c:pt>
                <c:pt idx="1">
                  <c:v>6.0810062625217952E-2</c:v>
                </c:pt>
                <c:pt idx="2">
                  <c:v>7.4273578214333877E-2</c:v>
                </c:pt>
                <c:pt idx="3">
                  <c:v>9.071795328941247E-2</c:v>
                </c:pt>
                <c:pt idx="4">
                  <c:v>0.11080315836233387</c:v>
                </c:pt>
                <c:pt idx="5">
                  <c:v>0.1353352832366127</c:v>
                </c:pt>
                <c:pt idx="6">
                  <c:v>0.16529888822158653</c:v>
                </c:pt>
                <c:pt idx="7">
                  <c:v>0.20189651799465538</c:v>
                </c:pt>
                <c:pt idx="8">
                  <c:v>0.24659696394160643</c:v>
                </c:pt>
                <c:pt idx="9">
                  <c:v>0.30119421191220203</c:v>
                </c:pt>
                <c:pt idx="10">
                  <c:v>0.36787944117144233</c:v>
                </c:pt>
                <c:pt idx="11">
                  <c:v>0.44932896411722156</c:v>
                </c:pt>
                <c:pt idx="12">
                  <c:v>0.54881163609402639</c:v>
                </c:pt>
                <c:pt idx="13">
                  <c:v>0.67032004603563933</c:v>
                </c:pt>
                <c:pt idx="14">
                  <c:v>0.81873075307798182</c:v>
                </c:pt>
                <c:pt idx="15">
                  <c:v>1</c:v>
                </c:pt>
                <c:pt idx="16">
                  <c:v>0.81873075307798182</c:v>
                </c:pt>
                <c:pt idx="17">
                  <c:v>0.67032004603563933</c:v>
                </c:pt>
                <c:pt idx="18">
                  <c:v>0.54881163609402639</c:v>
                </c:pt>
                <c:pt idx="19">
                  <c:v>0.44932896411722156</c:v>
                </c:pt>
              </c:numCache>
            </c:numRef>
          </c:val>
        </c:ser>
        <c:ser>
          <c:idx val="16"/>
          <c:order val="16"/>
          <c:val>
            <c:numRef>
              <c:f>'Libor Corr'!$C$22:$V$22</c:f>
              <c:numCache>
                <c:formatCode>General</c:formatCode>
                <c:ptCount val="20"/>
                <c:pt idx="0">
                  <c:v>4.0762203978366211E-2</c:v>
                </c:pt>
                <c:pt idx="1">
                  <c:v>4.9787068367863944E-2</c:v>
                </c:pt>
                <c:pt idx="2">
                  <c:v>6.0810062625217952E-2</c:v>
                </c:pt>
                <c:pt idx="3">
                  <c:v>7.4273578214333877E-2</c:v>
                </c:pt>
                <c:pt idx="4">
                  <c:v>9.071795328941247E-2</c:v>
                </c:pt>
                <c:pt idx="5">
                  <c:v>0.11080315836233387</c:v>
                </c:pt>
                <c:pt idx="6">
                  <c:v>0.1353352832366127</c:v>
                </c:pt>
                <c:pt idx="7">
                  <c:v>0.16529888822158653</c:v>
                </c:pt>
                <c:pt idx="8">
                  <c:v>0.20189651799465538</c:v>
                </c:pt>
                <c:pt idx="9">
                  <c:v>0.24659696394160643</c:v>
                </c:pt>
                <c:pt idx="10">
                  <c:v>0.30119421191220203</c:v>
                </c:pt>
                <c:pt idx="11">
                  <c:v>0.36787944117144233</c:v>
                </c:pt>
                <c:pt idx="12">
                  <c:v>0.44932896411722156</c:v>
                </c:pt>
                <c:pt idx="13">
                  <c:v>0.54881163609402639</c:v>
                </c:pt>
                <c:pt idx="14">
                  <c:v>0.67032004603563933</c:v>
                </c:pt>
                <c:pt idx="15">
                  <c:v>0.81873075307798182</c:v>
                </c:pt>
                <c:pt idx="16">
                  <c:v>1</c:v>
                </c:pt>
                <c:pt idx="17">
                  <c:v>0.81873075307798182</c:v>
                </c:pt>
                <c:pt idx="18">
                  <c:v>0.67032004603563933</c:v>
                </c:pt>
                <c:pt idx="19">
                  <c:v>0.54881163609402639</c:v>
                </c:pt>
              </c:numCache>
            </c:numRef>
          </c:val>
        </c:ser>
        <c:ser>
          <c:idx val="17"/>
          <c:order val="17"/>
          <c:val>
            <c:numRef>
              <c:f>'Libor Corr'!$C$23:$V$23</c:f>
              <c:numCache>
                <c:formatCode>General</c:formatCode>
                <c:ptCount val="20"/>
                <c:pt idx="0">
                  <c:v>3.3373269960326066E-2</c:v>
                </c:pt>
                <c:pt idx="1">
                  <c:v>4.0762203978366211E-2</c:v>
                </c:pt>
                <c:pt idx="2">
                  <c:v>4.9787068367863944E-2</c:v>
                </c:pt>
                <c:pt idx="3">
                  <c:v>6.0810062625217952E-2</c:v>
                </c:pt>
                <c:pt idx="4">
                  <c:v>7.4273578214333877E-2</c:v>
                </c:pt>
                <c:pt idx="5">
                  <c:v>9.071795328941247E-2</c:v>
                </c:pt>
                <c:pt idx="6">
                  <c:v>0.11080315836233387</c:v>
                </c:pt>
                <c:pt idx="7">
                  <c:v>0.1353352832366127</c:v>
                </c:pt>
                <c:pt idx="8">
                  <c:v>0.16529888822158653</c:v>
                </c:pt>
                <c:pt idx="9">
                  <c:v>0.20189651799465538</c:v>
                </c:pt>
                <c:pt idx="10">
                  <c:v>0.24659696394160643</c:v>
                </c:pt>
                <c:pt idx="11">
                  <c:v>0.30119421191220203</c:v>
                </c:pt>
                <c:pt idx="12">
                  <c:v>0.36787944117144233</c:v>
                </c:pt>
                <c:pt idx="13">
                  <c:v>0.44932896411722156</c:v>
                </c:pt>
                <c:pt idx="14">
                  <c:v>0.54881163609402639</c:v>
                </c:pt>
                <c:pt idx="15">
                  <c:v>0.67032004603563933</c:v>
                </c:pt>
                <c:pt idx="16">
                  <c:v>0.81873075307798182</c:v>
                </c:pt>
                <c:pt idx="17">
                  <c:v>1</c:v>
                </c:pt>
                <c:pt idx="18">
                  <c:v>0.81873075307798182</c:v>
                </c:pt>
                <c:pt idx="19">
                  <c:v>0.67032004603563933</c:v>
                </c:pt>
              </c:numCache>
            </c:numRef>
          </c:val>
        </c:ser>
        <c:ser>
          <c:idx val="18"/>
          <c:order val="18"/>
          <c:val>
            <c:numRef>
              <c:f>'Libor Corr'!$C$24:$V$24</c:f>
              <c:numCache>
                <c:formatCode>General</c:formatCode>
                <c:ptCount val="20"/>
                <c:pt idx="0">
                  <c:v>2.7323722447292559E-2</c:v>
                </c:pt>
                <c:pt idx="1">
                  <c:v>3.3373269960326066E-2</c:v>
                </c:pt>
                <c:pt idx="2">
                  <c:v>4.0762203978366211E-2</c:v>
                </c:pt>
                <c:pt idx="3">
                  <c:v>4.9787068367863944E-2</c:v>
                </c:pt>
                <c:pt idx="4">
                  <c:v>6.0810062625217952E-2</c:v>
                </c:pt>
                <c:pt idx="5">
                  <c:v>7.4273578214333877E-2</c:v>
                </c:pt>
                <c:pt idx="6">
                  <c:v>9.071795328941247E-2</c:v>
                </c:pt>
                <c:pt idx="7">
                  <c:v>0.11080315836233387</c:v>
                </c:pt>
                <c:pt idx="8">
                  <c:v>0.1353352832366127</c:v>
                </c:pt>
                <c:pt idx="9">
                  <c:v>0.16529888822158653</c:v>
                </c:pt>
                <c:pt idx="10">
                  <c:v>0.20189651799465538</c:v>
                </c:pt>
                <c:pt idx="11">
                  <c:v>0.24659696394160643</c:v>
                </c:pt>
                <c:pt idx="12">
                  <c:v>0.30119421191220203</c:v>
                </c:pt>
                <c:pt idx="13">
                  <c:v>0.36787944117144233</c:v>
                </c:pt>
                <c:pt idx="14">
                  <c:v>0.44932896411722156</c:v>
                </c:pt>
                <c:pt idx="15">
                  <c:v>0.54881163609402639</c:v>
                </c:pt>
                <c:pt idx="16">
                  <c:v>0.67032004603563933</c:v>
                </c:pt>
                <c:pt idx="17">
                  <c:v>0.81873075307798182</c:v>
                </c:pt>
                <c:pt idx="18">
                  <c:v>1</c:v>
                </c:pt>
                <c:pt idx="19">
                  <c:v>0.81873075307798182</c:v>
                </c:pt>
              </c:numCache>
            </c:numRef>
          </c:val>
        </c:ser>
        <c:ser>
          <c:idx val="19"/>
          <c:order val="19"/>
          <c:val>
            <c:numRef>
              <c:f>'Libor Corr'!$C$25:$V$25</c:f>
              <c:numCache>
                <c:formatCode>General</c:formatCode>
                <c:ptCount val="20"/>
                <c:pt idx="0">
                  <c:v>2.2370771856165591E-2</c:v>
                </c:pt>
                <c:pt idx="1">
                  <c:v>2.7323722447292559E-2</c:v>
                </c:pt>
                <c:pt idx="2">
                  <c:v>3.3373269960326066E-2</c:v>
                </c:pt>
                <c:pt idx="3">
                  <c:v>4.0762203978366211E-2</c:v>
                </c:pt>
                <c:pt idx="4">
                  <c:v>4.9787068367863944E-2</c:v>
                </c:pt>
                <c:pt idx="5">
                  <c:v>6.0810062625217952E-2</c:v>
                </c:pt>
                <c:pt idx="6">
                  <c:v>7.4273578214333877E-2</c:v>
                </c:pt>
                <c:pt idx="7">
                  <c:v>9.071795328941247E-2</c:v>
                </c:pt>
                <c:pt idx="8">
                  <c:v>0.11080315836233387</c:v>
                </c:pt>
                <c:pt idx="9">
                  <c:v>0.1353352832366127</c:v>
                </c:pt>
                <c:pt idx="10">
                  <c:v>0.16529888822158653</c:v>
                </c:pt>
                <c:pt idx="11">
                  <c:v>0.20189651799465538</c:v>
                </c:pt>
                <c:pt idx="12">
                  <c:v>0.24659696394160643</c:v>
                </c:pt>
                <c:pt idx="13">
                  <c:v>0.30119421191220203</c:v>
                </c:pt>
                <c:pt idx="14">
                  <c:v>0.36787944117144233</c:v>
                </c:pt>
                <c:pt idx="15">
                  <c:v>0.44932896411722156</c:v>
                </c:pt>
                <c:pt idx="16">
                  <c:v>0.54881163609402639</c:v>
                </c:pt>
                <c:pt idx="17">
                  <c:v>0.67032004603563933</c:v>
                </c:pt>
                <c:pt idx="18">
                  <c:v>0.81873075307798182</c:v>
                </c:pt>
                <c:pt idx="19">
                  <c:v>1</c:v>
                </c:pt>
              </c:numCache>
            </c:numRef>
          </c:val>
        </c:ser>
        <c:bandFmts/>
        <c:axId val="179459584"/>
        <c:axId val="179461504"/>
        <c:axId val="179455744"/>
      </c:surface3DChart>
      <c:catAx>
        <c:axId val="1794595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i-th Libor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179461504"/>
        <c:crosses val="autoZero"/>
        <c:auto val="1"/>
        <c:lblAlgn val="ctr"/>
        <c:lblOffset val="100"/>
        <c:noMultiLvlLbl val="0"/>
      </c:catAx>
      <c:valAx>
        <c:axId val="179461504"/>
        <c:scaling>
          <c:orientation val="minMax"/>
        </c:scaling>
        <c:delete val="0"/>
        <c:axPos val="r"/>
        <c:majorGridlines/>
        <c:title>
          <c:tx>
            <c:rich>
              <a:bodyPr rot="0" vert="wordArtVert"/>
              <a:lstStyle/>
              <a:p>
                <a:pPr>
                  <a:defRPr sz="1600"/>
                </a:pPr>
                <a:r>
                  <a:rPr lang="en-US" sz="1600"/>
                  <a:t>Correlation</a:t>
                </a:r>
              </a:p>
            </c:rich>
          </c:tx>
          <c:layout>
            <c:manualLayout>
              <c:xMode val="edge"/>
              <c:yMode val="edge"/>
              <c:x val="0.78477948744677495"/>
              <c:y val="0.1215171343018742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179459584"/>
        <c:crosses val="autoZero"/>
        <c:crossBetween val="midCat"/>
      </c:valAx>
      <c:serAx>
        <c:axId val="179455744"/>
        <c:scaling>
          <c:orientation val="minMax"/>
        </c:scaling>
        <c:delete val="1"/>
        <c:axPos val="b"/>
        <c:majorGridlines/>
        <c:title>
          <c:tx>
            <c:rich>
              <a:bodyPr rot="0" vert="horz"/>
              <a:lstStyle/>
              <a:p>
                <a:pPr>
                  <a:defRPr sz="1600"/>
                </a:pPr>
                <a:r>
                  <a:rPr lang="en-US" sz="1600"/>
                  <a:t>j-th Libor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79461504"/>
        <c:crosses val="autoZero"/>
      </c:ser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ParametricVol!$B$19:$CD$19</c:f>
              <c:numCache>
                <c:formatCode>General</c:formatCode>
                <c:ptCount val="81"/>
                <c:pt idx="0">
                  <c:v>0.2</c:v>
                </c:pt>
                <c:pt idx="1">
                  <c:v>0.23193587158213821</c:v>
                </c:pt>
                <c:pt idx="2">
                  <c:v>0.25821239292751735</c:v>
                </c:pt>
                <c:pt idx="3">
                  <c:v>0.27948067656578196</c:v>
                </c:pt>
                <c:pt idx="4">
                  <c:v>0.29632728827268717</c:v>
                </c:pt>
                <c:pt idx="5">
                  <c:v>0.3092801754559375</c:v>
                </c:pt>
                <c:pt idx="6">
                  <c:v>0.31881407581088667</c:v>
                </c:pt>
                <c:pt idx="7">
                  <c:v>0.32535545040174835</c:v>
                </c:pt>
                <c:pt idx="8">
                  <c:v>0.3292869816564159</c:v>
                </c:pt>
                <c:pt idx="9">
                  <c:v>0.330951673394907</c:v>
                </c:pt>
                <c:pt idx="10">
                  <c:v>0.3306565869187103</c:v>
                </c:pt>
                <c:pt idx="11">
                  <c:v>0.32867624434871195</c:v>
                </c:pt>
                <c:pt idx="12">
                  <c:v>0.32525572779247935</c:v>
                </c:pt>
                <c:pt idx="13">
                  <c:v>0.32061350052868343</c:v>
                </c:pt>
                <c:pt idx="14">
                  <c:v>0.31494397420003983</c:v>
                </c:pt>
                <c:pt idx="15">
                  <c:v>0.30841984399043226</c:v>
                </c:pt>
                <c:pt idx="16">
                  <c:v>0.30119421191220214</c:v>
                </c:pt>
                <c:pt idx="17">
                  <c:v>0.29340251663247774</c:v>
                </c:pt>
                <c:pt idx="18">
                  <c:v>0.28516428671048072</c:v>
                </c:pt>
                <c:pt idx="19">
                  <c:v>0.27658473268959344</c:v>
                </c:pt>
                <c:pt idx="20">
                  <c:v>0.2677561921781158</c:v>
                </c:pt>
                <c:pt idx="21">
                  <c:v>0.25875944085144081</c:v>
                </c:pt>
                <c:pt idx="22">
                  <c:v>0.24966488120698038</c:v>
                </c:pt>
                <c:pt idx="23">
                  <c:v>0.2405336198934129</c:v>
                </c:pt>
                <c:pt idx="24">
                  <c:v>0.2314184435102212</c:v>
                </c:pt>
                <c:pt idx="25">
                  <c:v>0.22236470192514629</c:v>
                </c:pt>
                <c:pt idx="26">
                  <c:v>0.2134111073797704</c:v>
                </c:pt>
                <c:pt idx="27">
                  <c:v>0.20459045694113687</c:v>
                </c:pt>
                <c:pt idx="28">
                  <c:v>0.19593028520477107</c:v>
                </c:pt>
                <c:pt idx="29">
                  <c:v>0.18745345355676021</c:v>
                </c:pt>
                <c:pt idx="30">
                  <c:v>0.17917868175516938</c:v>
                </c:pt>
                <c:pt idx="31">
                  <c:v>0.17112102708986265</c:v>
                </c:pt>
                <c:pt idx="32">
                  <c:v>0.16329231592094254</c:v>
                </c:pt>
                <c:pt idx="33">
                  <c:v>0.15570153197602418</c:v>
                </c:pt>
                <c:pt idx="34">
                  <c:v>0.14835516540219104</c:v>
                </c:pt>
                <c:pt idx="35">
                  <c:v>0.14125752621679036</c:v>
                </c:pt>
                <c:pt idx="36">
                  <c:v>0.13441102547949957</c:v>
                </c:pt>
                <c:pt idx="37">
                  <c:v>0.12781642721383055</c:v>
                </c:pt>
                <c:pt idx="38">
                  <c:v>0.12147307383716076</c:v>
                </c:pt>
                <c:pt idx="39">
                  <c:v>0.1153790876123698</c:v>
                </c:pt>
                <c:pt idx="40">
                  <c:v>0.10953155040930068</c:v>
                </c:pt>
                <c:pt idx="41">
                  <c:v>0.10392666385878029</c:v>
                </c:pt>
                <c:pt idx="42">
                  <c:v>9.8559891794192431E-2</c:v>
                </c:pt>
                <c:pt idx="43">
                  <c:v>9.3426086704120073E-2</c:v>
                </c:pt>
                <c:pt idx="44">
                  <c:v>8.8519601762976047E-2</c:v>
                </c:pt>
                <c:pt idx="45">
                  <c:v>8.3834389863581785E-2</c:v>
                </c:pt>
                <c:pt idx="46">
                  <c:v>7.9364090945169885E-2</c:v>
                </c:pt>
                <c:pt idx="47">
                  <c:v>7.5102108791223587E-2</c:v>
                </c:pt>
                <c:pt idx="48">
                  <c:v>7.1041678362960686E-2</c:v>
                </c:pt>
                <c:pt idx="49">
                  <c:v>6.717592463522111E-2</c:v>
                </c:pt>
                <c:pt idx="50">
                  <c:v>6.3497913811224591E-2</c:v>
                </c:pt>
                <c:pt idx="51">
                  <c:v>6.0000697710367631E-2</c:v>
                </c:pt>
                <c:pt idx="52">
                  <c:v>5.6677352048252298E-2</c:v>
                </c:pt>
                <c:pt idx="53">
                  <c:v>5.3521009259850573E-2</c:v>
                </c:pt>
                <c:pt idx="54">
                  <c:v>5.0524886454531195E-2</c:v>
                </c:pt>
                <c:pt idx="55">
                  <c:v>4.7682309035089333E-2</c:v>
                </c:pt>
                <c:pt idx="56">
                  <c:v>4.498673046143311E-2</c:v>
                </c:pt>
                <c:pt idx="57">
                  <c:v>4.2431748592759777E-2</c:v>
                </c:pt>
                <c:pt idx="58">
                  <c:v>4.0011118999487609E-2</c:v>
                </c:pt>
                <c:pt idx="59">
                  <c:v>3.7718765597531408E-2</c:v>
                </c:pt>
                <c:pt idx="60">
                  <c:v>3.5548788922375382E-2</c:v>
                </c:pt>
                <c:pt idx="61">
                  <c:v>3.3495472328502411E-2</c:v>
                </c:pt>
                <c:pt idx="62">
                  <c:v>3.1553286370793597E-2</c:v>
                </c:pt>
                <c:pt idx="63">
                  <c:v>2.9716891598259666E-2</c:v>
                </c:pt>
                <c:pt idx="64">
                  <c:v>2.7981139966668105E-2</c:v>
                </c:pt>
                <c:pt idx="65">
                  <c:v>2.634107505506687E-2</c:v>
                </c:pt>
                <c:pt idx="66">
                  <c:v>2.4791931251682418E-2</c:v>
                </c:pt>
                <c:pt idx="67">
                  <c:v>2.332913205700015E-2</c:v>
                </c:pt>
                <c:pt idx="68">
                  <c:v>2.1948287635856299E-2</c:v>
                </c:pt>
                <c:pt idx="69">
                  <c:v>2.0645191735928846E-2</c:v>
                </c:pt>
                <c:pt idx="70">
                  <c:v>1.9415818076971125E-2</c:v>
                </c:pt>
                <c:pt idx="71">
                  <c:v>1.8256316303361612E-2</c:v>
                </c:pt>
                <c:pt idx="72">
                  <c:v>1.7163007581928149E-2</c:v>
                </c:pt>
                <c:pt idx="73">
                  <c:v>1.6132379917440633E-2</c:v>
                </c:pt>
                <c:pt idx="74">
                  <c:v>1.5161083249556909E-2</c:v>
                </c:pt>
                <c:pt idx="75">
                  <c:v>1.4245924387262136E-2</c:v>
                </c:pt>
                <c:pt idx="76">
                  <c:v>1.3383861829885088E-2</c:v>
                </c:pt>
                <c:pt idx="77">
                  <c:v>1.2572000517529713E-2</c:v>
                </c:pt>
                <c:pt idx="78">
                  <c:v>1.1807586548161797E-2</c:v>
                </c:pt>
                <c:pt idx="79">
                  <c:v>1.1088001893577721E-2</c:v>
                </c:pt>
                <c:pt idx="80">
                  <c:v>1.0410759141998707E-2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28768"/>
        <c:axId val="178130304"/>
      </c:lineChart>
      <c:catAx>
        <c:axId val="178128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78130304"/>
        <c:crosses val="autoZero"/>
        <c:auto val="1"/>
        <c:lblAlgn val="ctr"/>
        <c:lblOffset val="100"/>
        <c:noMultiLvlLbl val="0"/>
      </c:catAx>
      <c:valAx>
        <c:axId val="178130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8128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Parameteric Volatility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ParametricVol!$E$31</c:f>
              <c:strCache>
                <c:ptCount val="1"/>
                <c:pt idx="0">
                  <c:v>Base -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ParametricVol!$F$30:$AT$30</c:f>
              <c:numCache>
                <c:formatCode>General</c:formatCode>
                <c:ptCount val="4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</c:numCache>
            </c:numRef>
          </c:cat>
          <c:val>
            <c:numRef>
              <c:f>ParametricVol!$F$31:$AT$31</c:f>
              <c:numCache>
                <c:formatCode>General</c:formatCode>
                <c:ptCount val="41"/>
                <c:pt idx="0">
                  <c:v>4.4199999999999996E-2</c:v>
                </c:pt>
                <c:pt idx="1">
                  <c:v>8.9499757122512694E-2</c:v>
                </c:pt>
                <c:pt idx="2">
                  <c:v>0.11691982396440033</c:v>
                </c:pt>
                <c:pt idx="3">
                  <c:v>0.13207457345484452</c:v>
                </c:pt>
                <c:pt idx="4">
                  <c:v>0.13898633079747191</c:v>
                </c:pt>
                <c:pt idx="5">
                  <c:v>0.14051137422712676</c:v>
                </c:pt>
                <c:pt idx="6">
                  <c:v>0.1386561430043308</c:v>
                </c:pt>
                <c:pt idx="7">
                  <c:v>0.13481121607040372</c:v>
                </c:pt>
                <c:pt idx="8">
                  <c:v>0.12992383805235194</c:v>
                </c:pt>
                <c:pt idx="9">
                  <c:v>0.1246246288378591</c:v>
                </c:pt>
                <c:pt idx="10">
                  <c:v>0.11932022410687639</c:v>
                </c:pt>
                <c:pt idx="11">
                  <c:v>0.11426065606784166</c:v>
                </c:pt>
                <c:pt idx="12">
                  <c:v>0.1095880668879867</c:v>
                </c:pt>
                <c:pt idx="13">
                  <c:v>0.10537167733305594</c:v>
                </c:pt>
                <c:pt idx="14">
                  <c:v>0.10163267712403108</c:v>
                </c:pt>
                <c:pt idx="15">
                  <c:v>9.8361760532695033E-2</c:v>
                </c:pt>
                <c:pt idx="16">
                  <c:v>9.5531324129085674E-2</c:v>
                </c:pt>
                <c:pt idx="17">
                  <c:v>9.3103815227659398E-2</c:v>
                </c:pt>
                <c:pt idx="18">
                  <c:v>9.1037325409904446E-2</c:v>
                </c:pt>
                <c:pt idx="19">
                  <c:v>8.9289230197974911E-2</c:v>
                </c:pt>
                <c:pt idx="20">
                  <c:v>8.7818458325469681E-2</c:v>
                </c:pt>
                <c:pt idx="21">
                  <c:v>8.6586813084778544E-2</c:v>
                </c:pt>
                <c:pt idx="22">
                  <c:v>8.5559649596675683E-2</c:v>
                </c:pt>
                <c:pt idx="23">
                  <c:v>8.4706124765687868E-2</c:v>
                </c:pt>
                <c:pt idx="24">
                  <c:v>8.3999173056076043E-2</c:v>
                </c:pt>
                <c:pt idx="25">
                  <c:v>8.3415314976846386E-2</c:v>
                </c:pt>
                <c:pt idx="26">
                  <c:v>8.2934371757841741E-2</c:v>
                </c:pt>
                <c:pt idx="27">
                  <c:v>8.2539135742071085E-2</c:v>
                </c:pt>
                <c:pt idx="28">
                  <c:v>8.2215028987386099E-2</c:v>
                </c:pt>
                <c:pt idx="29">
                  <c:v>8.1949770588778392E-2</c:v>
                </c:pt>
                <c:pt idx="30">
                  <c:v>8.1733064913251843E-2</c:v>
                </c:pt>
                <c:pt idx="31">
                  <c:v>8.1556317258727085E-2</c:v>
                </c:pt>
                <c:pt idx="32">
                  <c:v>8.1412379654536501E-2</c:v>
                </c:pt>
                <c:pt idx="33">
                  <c:v>8.1295327063470035E-2</c:v>
                </c:pt>
                <c:pt idx="34">
                  <c:v>8.1200262723517963E-2</c:v>
                </c:pt>
                <c:pt idx="35">
                  <c:v>8.1123150491634807E-2</c:v>
                </c:pt>
                <c:pt idx="36">
                  <c:v>8.106067161380176E-2</c:v>
                </c:pt>
                <c:pt idx="37">
                  <c:v>8.1010103197018873E-2</c:v>
                </c:pt>
                <c:pt idx="38">
                  <c:v>8.0969215694935148E-2</c:v>
                </c:pt>
                <c:pt idx="39">
                  <c:v>8.0936186866688756E-2</c:v>
                </c:pt>
                <c:pt idx="40">
                  <c:v>8.090952987814666E-2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ParametricVol!$E$32</c:f>
              <c:strCache>
                <c:ptCount val="1"/>
                <c:pt idx="0">
                  <c:v>Base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ParametricVol!$F$30:$AT$30</c:f>
              <c:numCache>
                <c:formatCode>General</c:formatCode>
                <c:ptCount val="4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</c:numCache>
            </c:numRef>
          </c:cat>
          <c:val>
            <c:numRef>
              <c:f>ParametricVol!$F$32:$AT$32</c:f>
              <c:numCache>
                <c:formatCode>General</c:formatCode>
                <c:ptCount val="41"/>
                <c:pt idx="0">
                  <c:v>9.4199999999999992E-2</c:v>
                </c:pt>
                <c:pt idx="1">
                  <c:v>0.12868785226896626</c:v>
                </c:pt>
                <c:pt idx="2">
                  <c:v>0.14763395998855028</c:v>
                </c:pt>
                <c:pt idx="3">
                  <c:v>0.15614714315195463</c:v>
                </c:pt>
                <c:pt idx="4">
                  <c:v>0.15785349383167163</c:v>
                </c:pt>
                <c:pt idx="5">
                  <c:v>0.15529873782968415</c:v>
                </c:pt>
                <c:pt idx="6">
                  <c:v>0.15024591524077527</c:v>
                </c:pt>
                <c:pt idx="7">
                  <c:v>0.14389483801295394</c:v>
                </c:pt>
                <c:pt idx="8">
                  <c:v>0.13704323487153339</c:v>
                </c:pt>
                <c:pt idx="9">
                  <c:v>0.13020454083656793</c:v>
                </c:pt>
                <c:pt idx="10">
                  <c:v>0.12369354655316117</c:v>
                </c:pt>
                <c:pt idx="11">
                  <c:v>0.11768829959046424</c:v>
                </c:pt>
                <c:pt idx="12">
                  <c:v>0.11227452329783988</c:v>
                </c:pt>
                <c:pt idx="13">
                  <c:v>0.10747721952097847</c:v>
                </c:pt>
                <c:pt idx="14">
                  <c:v>0.10328292087593469</c:v>
                </c:pt>
                <c:pt idx="15">
                  <c:v>9.9655158715983808E-2</c:v>
                </c:pt>
                <c:pt idx="16">
                  <c:v>9.65450403504651E-2</c:v>
                </c:pt>
                <c:pt idx="17">
                  <c:v>9.3898327382357802E-2</c:v>
                </c:pt>
                <c:pt idx="18">
                  <c:v>9.166003376817114E-2</c:v>
                </c:pt>
                <c:pt idx="19">
                  <c:v>8.9777285285819852E-2</c:v>
                </c:pt>
                <c:pt idx="20">
                  <c:v>8.820097730985324E-2</c:v>
                </c:pt>
                <c:pt idx="21">
                  <c:v>8.6886616891885496E-2</c:v>
                </c:pt>
                <c:pt idx="22">
                  <c:v>8.5794624399039218E-2</c:v>
                </c:pt>
                <c:pt idx="23">
                  <c:v>8.4890289063928689E-2</c:v>
                </c:pt>
                <c:pt idx="24">
                  <c:v>8.4143514016916873E-2</c:v>
                </c:pt>
                <c:pt idx="25">
                  <c:v>8.3528443922985599E-2</c:v>
                </c:pt>
                <c:pt idx="26">
                  <c:v>8.3023037915944176E-2</c:v>
                </c:pt>
                <c:pt idx="27">
                  <c:v>8.2608628898870856E-2</c:v>
                </c:pt>
                <c:pt idx="28">
                  <c:v>8.226949507620003E-2</c:v>
                </c:pt>
                <c:pt idx="29">
                  <c:v>8.1992459034192319E-2</c:v>
                </c:pt>
                <c:pt idx="30">
                  <c:v>8.1766522490462526E-2</c:v>
                </c:pt>
                <c:pt idx="31">
                  <c:v>8.1582540033109135E-2</c:v>
                </c:pt>
                <c:pt idx="32">
                  <c:v>8.1432932066086261E-2</c:v>
                </c:pt>
                <c:pt idx="33">
                  <c:v>8.1311435260656054E-2</c:v>
                </c:pt>
                <c:pt idx="34">
                  <c:v>8.1212887714797233E-2</c:v>
                </c:pt>
                <c:pt idx="35">
                  <c:v>8.1133045478824301E-2</c:v>
                </c:pt>
                <c:pt idx="36">
                  <c:v>8.1068426927790871E-2</c:v>
                </c:pt>
                <c:pt idx="37">
                  <c:v>8.1016181516668784E-2</c:v>
                </c:pt>
                <c:pt idx="38">
                  <c:v>8.0973979650310585E-2</c:v>
                </c:pt>
                <c:pt idx="39">
                  <c:v>8.0939920673419263E-2</c:v>
                </c:pt>
                <c:pt idx="40">
                  <c:v>8.0912456293614932E-2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ParametricVol!$E$33</c:f>
              <c:strCache>
                <c:ptCount val="1"/>
                <c:pt idx="0">
                  <c:v>Base +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ParametricVol!$F$30:$AT$30</c:f>
              <c:numCache>
                <c:formatCode>General</c:formatCode>
                <c:ptCount val="4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</c:numCache>
            </c:numRef>
          </c:cat>
          <c:val>
            <c:numRef>
              <c:f>ParametricVol!$F$33:$AT$33</c:f>
              <c:numCache>
                <c:formatCode>General</c:formatCode>
                <c:ptCount val="41"/>
                <c:pt idx="0">
                  <c:v>0.14419999999999999</c:v>
                </c:pt>
                <c:pt idx="1">
                  <c:v>0.16787594741541981</c:v>
                </c:pt>
                <c:pt idx="2">
                  <c:v>0.17834809601270021</c:v>
                </c:pt>
                <c:pt idx="3">
                  <c:v>0.18021971284906474</c:v>
                </c:pt>
                <c:pt idx="4">
                  <c:v>0.17672065686587135</c:v>
                </c:pt>
                <c:pt idx="5">
                  <c:v>0.17008610143224157</c:v>
                </c:pt>
                <c:pt idx="6">
                  <c:v>0.16183568747721974</c:v>
                </c:pt>
                <c:pt idx="7">
                  <c:v>0.15297845995550419</c:v>
                </c:pt>
                <c:pt idx="8">
                  <c:v>0.14416263169071483</c:v>
                </c:pt>
                <c:pt idx="9">
                  <c:v>0.13578445283527676</c:v>
                </c:pt>
                <c:pt idx="10">
                  <c:v>0.12806686899944594</c:v>
                </c:pt>
                <c:pt idx="11">
                  <c:v>0.12111594311308682</c:v>
                </c:pt>
                <c:pt idx="12">
                  <c:v>0.11496097970769306</c:v>
                </c:pt>
                <c:pt idx="13">
                  <c:v>0.10958276170890099</c:v>
                </c:pt>
                <c:pt idx="14">
                  <c:v>0.10493316462783828</c:v>
                </c:pt>
                <c:pt idx="15">
                  <c:v>0.10094855689927258</c:v>
                </c:pt>
                <c:pt idx="16">
                  <c:v>9.7558756571844513E-2</c:v>
                </c:pt>
                <c:pt idx="17">
                  <c:v>9.4692839537056206E-2</c:v>
                </c:pt>
                <c:pt idx="18">
                  <c:v>9.2282742126437833E-2</c:v>
                </c:pt>
                <c:pt idx="19">
                  <c:v>9.0265340373664793E-2</c:v>
                </c:pt>
                <c:pt idx="20">
                  <c:v>8.8583496294236813E-2</c:v>
                </c:pt>
                <c:pt idx="21">
                  <c:v>8.7186420698992462E-2</c:v>
                </c:pt>
                <c:pt idx="22">
                  <c:v>8.602959920140274E-2</c:v>
                </c:pt>
                <c:pt idx="23">
                  <c:v>8.5074453362169511E-2</c:v>
                </c:pt>
                <c:pt idx="24">
                  <c:v>8.428785497775769E-2</c:v>
                </c:pt>
                <c:pt idx="25">
                  <c:v>8.3641572869124811E-2</c:v>
                </c:pt>
                <c:pt idx="26">
                  <c:v>8.3111704074046597E-2</c:v>
                </c:pt>
                <c:pt idx="27">
                  <c:v>8.2678122055670641E-2</c:v>
                </c:pt>
                <c:pt idx="28">
                  <c:v>8.2323961165013976E-2</c:v>
                </c:pt>
                <c:pt idx="29">
                  <c:v>8.2035147479606232E-2</c:v>
                </c:pt>
                <c:pt idx="30">
                  <c:v>8.1799980067673222E-2</c:v>
                </c:pt>
                <c:pt idx="31">
                  <c:v>8.1608762807491186E-2</c:v>
                </c:pt>
                <c:pt idx="32">
                  <c:v>8.1453484477636021E-2</c:v>
                </c:pt>
                <c:pt idx="33">
                  <c:v>8.1327543457842072E-2</c:v>
                </c:pt>
                <c:pt idx="34">
                  <c:v>8.1225512706076503E-2</c:v>
                </c:pt>
                <c:pt idx="35">
                  <c:v>8.1142940466013808E-2</c:v>
                </c:pt>
                <c:pt idx="36">
                  <c:v>8.1076182241779968E-2</c:v>
                </c:pt>
                <c:pt idx="37">
                  <c:v>8.1022259836318708E-2</c:v>
                </c:pt>
                <c:pt idx="38">
                  <c:v>8.0978743605686007E-2</c:v>
                </c:pt>
                <c:pt idx="39">
                  <c:v>8.0943654480149771E-2</c:v>
                </c:pt>
                <c:pt idx="40">
                  <c:v>8.0915382709083217E-2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66400"/>
        <c:axId val="178180864"/>
      </c:lineChart>
      <c:catAx>
        <c:axId val="1781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178180864"/>
        <c:crosses val="autoZero"/>
        <c:auto val="1"/>
        <c:lblAlgn val="ctr"/>
        <c:lblOffset val="100"/>
        <c:noMultiLvlLbl val="0"/>
      </c:catAx>
      <c:valAx>
        <c:axId val="178180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Volatility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1781664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e-DE"/>
              <a:t>Volatility</a:t>
            </a:r>
            <a:r>
              <a:rPr lang="de-DE" baseline="0"/>
              <a:t> - Parameter gamma4</a:t>
            </a:r>
            <a:endParaRPr lang="de-D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'Libor Vola'!$B$16</c:f>
              <c:strCache>
                <c:ptCount val="1"/>
                <c:pt idx="0">
                  <c:v>gamma4-0,1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numRef>
              <c:f>'Libor Vola'!$D$8:$AQ$8</c:f>
              <c:numCache>
                <c:formatCode>General</c:formatCode>
                <c:ptCount val="4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</c:numCache>
            </c:numRef>
          </c:cat>
          <c:val>
            <c:numRef>
              <c:f>'Libor Vola'!$D$16:$AQ$16</c:f>
              <c:numCache>
                <c:formatCode>General</c:formatCode>
                <c:ptCount val="40"/>
                <c:pt idx="0">
                  <c:v>0.50124779174877021</c:v>
                </c:pt>
                <c:pt idx="1">
                  <c:v>0.64449093240903077</c:v>
                </c:pt>
                <c:pt idx="2">
                  <c:v>0.74198392887850739</c:v>
                </c:pt>
                <c:pt idx="3">
                  <c:v>0.80369279970342922</c:v>
                </c:pt>
                <c:pt idx="4">
                  <c:v>0.83769484620036982</c:v>
                </c:pt>
                <c:pt idx="5">
                  <c:v>0.85051145558495866</c:v>
                </c:pt>
                <c:pt idx="6">
                  <c:v>0.8473848358556374</c:v>
                </c:pt>
                <c:pt idx="7">
                  <c:v>0.83250784501562447</c:v>
                </c:pt>
                <c:pt idx="8">
                  <c:v>0.80921461251784521</c:v>
                </c:pt>
                <c:pt idx="9">
                  <c:v>0.78013841638591752</c:v>
                </c:pt>
                <c:pt idx="10">
                  <c:v>0.74734223956914925</c:v>
                </c:pt>
                <c:pt idx="11">
                  <c:v>0.7124265534869183</c:v>
                </c:pt>
                <c:pt idx="12">
                  <c:v>0.67661813981482055</c:v>
                </c:pt>
                <c:pt idx="13">
                  <c:v>0.64084314171073486</c:v>
                </c:pt>
                <c:pt idx="14">
                  <c:v>0.60578701456317774</c:v>
                </c:pt>
                <c:pt idx="15">
                  <c:v>0.57194360848659132</c:v>
                </c:pt>
                <c:pt idx="16">
                  <c:v>0.53965524710501633</c:v>
                </c:pt>
                <c:pt idx="17">
                  <c:v>0.50914535860284904</c:v>
                </c:pt>
                <c:pt idx="18">
                  <c:v>0.4805449562429665</c:v>
                </c:pt>
                <c:pt idx="19">
                  <c:v>0.45391404867610613</c:v>
                </c:pt>
                <c:pt idx="20">
                  <c:v>0.42925887873866503</c:v>
                </c:pt>
                <c:pt idx="21">
                  <c:v>0.40654573744694411</c:v>
                </c:pt>
                <c:pt idx="22">
                  <c:v>0.38571197281169756</c:v>
                </c:pt>
                <c:pt idx="23">
                  <c:v>0.36667470692848469</c:v>
                </c:pt>
                <c:pt idx="24">
                  <c:v>0.34933768618565786</c:v>
                </c:pt>
                <c:pt idx="25">
                  <c:v>0.33359661554230902</c:v>
                </c:pt>
                <c:pt idx="26">
                  <c:v>0.31934326628053061</c:v>
                </c:pt>
                <c:pt idx="27">
                  <c:v>0.30646859542539168</c:v>
                </c:pt>
                <c:pt idx="28">
                  <c:v>0.2948650724665271</c:v>
                </c:pt>
                <c:pt idx="29">
                  <c:v>0.28442837369064156</c:v>
                </c:pt>
                <c:pt idx="30">
                  <c:v>0.27505857515476662</c:v>
                </c:pt>
                <c:pt idx="31">
                  <c:v>0.26666095109706228</c:v>
                </c:pt>
                <c:pt idx="32">
                  <c:v>0.25914646455758522</c:v>
                </c:pt>
                <c:pt idx="33">
                  <c:v>0.25243202046343449</c:v>
                </c:pt>
                <c:pt idx="34">
                  <c:v>0.24644053783275527</c:v>
                </c:pt>
                <c:pt idx="35">
                  <c:v>0.24110088657777531</c:v>
                </c:pt>
                <c:pt idx="36">
                  <c:v>0.23634772522650183</c:v>
                </c:pt>
                <c:pt idx="37">
                  <c:v>0.23212126839172423</c:v>
                </c:pt>
                <c:pt idx="38">
                  <c:v>0.2283670067071692</c:v>
                </c:pt>
                <c:pt idx="39">
                  <c:v>0.22503539698433023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'Libor Vola'!$B$17</c:f>
              <c:strCache>
                <c:ptCount val="1"/>
                <c:pt idx="0">
                  <c:v>gamma4+0,1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'Libor Vola'!$D$8:$AQ$8</c:f>
              <c:numCache>
                <c:formatCode>General</c:formatCode>
                <c:ptCount val="4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</c:numCache>
            </c:numRef>
          </c:cat>
          <c:val>
            <c:numRef>
              <c:f>'Libor Vola'!$D$17:$AQ$17</c:f>
              <c:numCache>
                <c:formatCode>General</c:formatCode>
                <c:ptCount val="40"/>
                <c:pt idx="0">
                  <c:v>0.67338938703378182</c:v>
                </c:pt>
                <c:pt idx="1">
                  <c:v>0.7926545765453743</c:v>
                </c:pt>
                <c:pt idx="2">
                  <c:v>0.86950955920286199</c:v>
                </c:pt>
                <c:pt idx="3">
                  <c:v>0.91345512692223452</c:v>
                </c:pt>
                <c:pt idx="4">
                  <c:v>0.93216815674857278</c:v>
                </c:pt>
                <c:pt idx="5">
                  <c:v>0.93182538753307853</c:v>
                </c:pt>
                <c:pt idx="6">
                  <c:v>0.9173723856778685</c:v>
                </c:pt>
                <c:pt idx="7">
                  <c:v>0.89274668739806495</c:v>
                </c:pt>
                <c:pt idx="8">
                  <c:v>0.86106266464702352</c:v>
                </c:pt>
                <c:pt idx="9">
                  <c:v>0.82476444841560348</c:v>
                </c:pt>
                <c:pt idx="10">
                  <c:v>0.78575222129330013</c:v>
                </c:pt>
                <c:pt idx="11">
                  <c:v>0.74548633113123564</c:v>
                </c:pt>
                <c:pt idx="12">
                  <c:v>0.70507295413212323</c:v>
                </c:pt>
                <c:pt idx="13">
                  <c:v>0.6653344273613313</c:v>
                </c:pt>
                <c:pt idx="14">
                  <c:v>0.62686685947555054</c:v>
                </c:pt>
                <c:pt idx="15">
                  <c:v>0.59008719914447383</c:v>
                </c:pt>
                <c:pt idx="16">
                  <c:v>0.55527158030524693</c:v>
                </c:pt>
                <c:pt idx="17">
                  <c:v>0.52258646115079899</c:v>
                </c:pt>
                <c:pt idx="18">
                  <c:v>0.49211382041793422</c:v>
                </c:pt>
                <c:pt idx="19">
                  <c:v>0.46387146234967891</c:v>
                </c:pt>
                <c:pt idx="20">
                  <c:v>0.43782930411207305</c:v>
                </c:pt>
                <c:pt idx="21">
                  <c:v>0.41392237092719208</c:v>
                </c:pt>
                <c:pt idx="22">
                  <c:v>0.3920611000873111</c:v>
                </c:pt>
                <c:pt idx="23">
                  <c:v>0.37213945141794319</c:v>
                </c:pt>
                <c:pt idx="24">
                  <c:v>0.35404123535685966</c:v>
                </c:pt>
                <c:pt idx="25">
                  <c:v>0.3376449978314699</c:v>
                </c:pt>
                <c:pt idx="26">
                  <c:v>0.32282774120842928</c:v>
                </c:pt>
                <c:pt idx="27">
                  <c:v>0.30946771078948726</c:v>
                </c:pt>
                <c:pt idx="28">
                  <c:v>0.29744643498262308</c:v>
                </c:pt>
                <c:pt idx="29">
                  <c:v>0.28665017299828999</c:v>
                </c:pt>
                <c:pt idx="30">
                  <c:v>0.27697089554087528</c:v>
                </c:pt>
                <c:pt idx="31">
                  <c:v>0.26830690050686629</c:v>
                </c:pt>
                <c:pt idx="32">
                  <c:v>0.26056314634339561</c:v>
                </c:pt>
                <c:pt idx="33">
                  <c:v>0.25365136977653763</c:v>
                </c:pt>
                <c:pt idx="34">
                  <c:v>0.24749004151259155</c:v>
                </c:pt>
                <c:pt idx="35">
                  <c:v>0.24200420276629783</c:v>
                </c:pt>
                <c:pt idx="36">
                  <c:v>0.23712521667519706</c:v>
                </c:pt>
                <c:pt idx="37">
                  <c:v>0.23279046148321847</c:v>
                </c:pt>
                <c:pt idx="38">
                  <c:v>0.22894298653878686</c:v>
                </c:pt>
                <c:pt idx="39">
                  <c:v>0.22553114741966351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'Libor Vola'!$B$9</c:f>
              <c:strCache>
                <c:ptCount val="1"/>
                <c:pt idx="0">
                  <c:v>Base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'Libor Vola'!$D$8:$AQ$8</c:f>
              <c:numCache>
                <c:formatCode>General</c:formatCode>
                <c:ptCount val="4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</c:numCache>
            </c:numRef>
          </c:cat>
          <c:val>
            <c:numRef>
              <c:f>'Libor Vola'!$D$9:$AQ$9</c:f>
              <c:numCache>
                <c:formatCode>General</c:formatCode>
                <c:ptCount val="40"/>
                <c:pt idx="0">
                  <c:v>0.58731858939127601</c:v>
                </c:pt>
                <c:pt idx="1">
                  <c:v>0.71857275447720248</c:v>
                </c:pt>
                <c:pt idx="2">
                  <c:v>0.80574674404068469</c:v>
                </c:pt>
                <c:pt idx="3">
                  <c:v>0.85857396331283187</c:v>
                </c:pt>
                <c:pt idx="4">
                  <c:v>0.8849315014744713</c:v>
                </c:pt>
                <c:pt idx="5">
                  <c:v>0.89116842155901854</c:v>
                </c:pt>
                <c:pt idx="6">
                  <c:v>0.88237861076675295</c:v>
                </c:pt>
                <c:pt idx="7">
                  <c:v>0.86262726620684471</c:v>
                </c:pt>
                <c:pt idx="8">
                  <c:v>0.83513863858243431</c:v>
                </c:pt>
                <c:pt idx="9">
                  <c:v>0.80245143240076056</c:v>
                </c:pt>
                <c:pt idx="10">
                  <c:v>0.76654723043122475</c:v>
                </c:pt>
                <c:pt idx="11">
                  <c:v>0.72895644230907697</c:v>
                </c:pt>
                <c:pt idx="12">
                  <c:v>0.69084554697347189</c:v>
                </c:pt>
                <c:pt idx="13">
                  <c:v>0.65308878453603303</c:v>
                </c:pt>
                <c:pt idx="14">
                  <c:v>0.61632693701936414</c:v>
                </c:pt>
                <c:pt idx="15">
                  <c:v>0.58101540381553252</c:v>
                </c:pt>
                <c:pt idx="16">
                  <c:v>0.54746341370513163</c:v>
                </c:pt>
                <c:pt idx="17">
                  <c:v>0.51586590987682401</c:v>
                </c:pt>
                <c:pt idx="18">
                  <c:v>0.48632938833045036</c:v>
                </c:pt>
                <c:pt idx="19">
                  <c:v>0.45889275551289255</c:v>
                </c:pt>
                <c:pt idx="20">
                  <c:v>0.43354409142536904</c:v>
                </c:pt>
                <c:pt idx="21">
                  <c:v>0.4102340541870681</c:v>
                </c:pt>
                <c:pt idx="22">
                  <c:v>0.38888653644950433</c:v>
                </c:pt>
                <c:pt idx="23">
                  <c:v>0.36940707917321391</c:v>
                </c:pt>
                <c:pt idx="24">
                  <c:v>0.35168946077125873</c:v>
                </c:pt>
                <c:pt idx="25">
                  <c:v>0.33562080668688943</c:v>
                </c:pt>
                <c:pt idx="26">
                  <c:v>0.32108550374447992</c:v>
                </c:pt>
                <c:pt idx="27">
                  <c:v>0.30796815310743947</c:v>
                </c:pt>
                <c:pt idx="28">
                  <c:v>0.29615575372457509</c:v>
                </c:pt>
                <c:pt idx="29">
                  <c:v>0.28553927334446577</c:v>
                </c:pt>
                <c:pt idx="30">
                  <c:v>0.27601473534782095</c:v>
                </c:pt>
                <c:pt idx="31">
                  <c:v>0.26748392580196428</c:v>
                </c:pt>
                <c:pt idx="32">
                  <c:v>0.25985480545049039</c:v>
                </c:pt>
                <c:pt idx="33">
                  <c:v>0.25304169511998609</c:v>
                </c:pt>
                <c:pt idx="34">
                  <c:v>0.24696528967267339</c:v>
                </c:pt>
                <c:pt idx="35">
                  <c:v>0.24155254467203657</c:v>
                </c:pt>
                <c:pt idx="36">
                  <c:v>0.23673647095084943</c:v>
                </c:pt>
                <c:pt idx="37">
                  <c:v>0.23245586493747136</c:v>
                </c:pt>
                <c:pt idx="38">
                  <c:v>0.22865499662297803</c:v>
                </c:pt>
                <c:pt idx="39">
                  <c:v>0.22528327220199687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507776"/>
        <c:axId val="178509696"/>
      </c:lineChart>
      <c:catAx>
        <c:axId val="17850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aseline="0"/>
                </a:pPr>
                <a:r>
                  <a:rPr lang="de-DE"/>
                  <a:t>Titel</a:t>
                </a:r>
              </a:p>
            </c:rich>
          </c:tx>
          <c:layout/>
          <c:overlay val="0"/>
        </c:title>
        <c:numFmt formatCode="#,##0.00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300"/>
            </a:pPr>
            <a:endParaRPr lang="de-DE"/>
          </a:p>
        </c:txPr>
        <c:crossAx val="178509696"/>
        <c:crosses val="autoZero"/>
        <c:auto val="1"/>
        <c:lblAlgn val="ctr"/>
        <c:lblOffset val="100"/>
        <c:noMultiLvlLbl val="0"/>
      </c:catAx>
      <c:valAx>
        <c:axId val="178509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de-DE"/>
                  <a:t>Titel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de-DE"/>
          </a:p>
        </c:txPr>
        <c:crossAx val="1785077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e-DE"/>
              <a:t>Volatility</a:t>
            </a:r>
            <a:r>
              <a:rPr lang="de-DE" baseline="0"/>
              <a:t> - Parameter gamma1</a:t>
            </a:r>
            <a:endParaRPr lang="de-D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'Libor Vola'!$B$10</c:f>
              <c:strCache>
                <c:ptCount val="1"/>
                <c:pt idx="0">
                  <c:v>gamma1-0,1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numRef>
              <c:f>'Libor Vola'!$D$8:$AQ$8</c:f>
              <c:numCache>
                <c:formatCode>General</c:formatCode>
                <c:ptCount val="4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</c:numCache>
            </c:numRef>
          </c:cat>
          <c:val>
            <c:numRef>
              <c:f>'Libor Vola'!$D$10:$AQ$10</c:f>
              <c:numCache>
                <c:formatCode>General</c:formatCode>
                <c:ptCount val="40"/>
                <c:pt idx="0">
                  <c:v>0.54428319057002317</c:v>
                </c:pt>
                <c:pt idx="1">
                  <c:v>0.64449093240903077</c:v>
                </c:pt>
                <c:pt idx="2">
                  <c:v>0.71010252129741869</c:v>
                </c:pt>
                <c:pt idx="3">
                  <c:v>0.74881163609402657</c:v>
                </c:pt>
                <c:pt idx="4">
                  <c:v>0.76683986328921772</c:v>
                </c:pt>
                <c:pt idx="5">
                  <c:v>0.76919752363683891</c:v>
                </c:pt>
                <c:pt idx="6">
                  <c:v>0.75990039857784852</c:v>
                </c:pt>
                <c:pt idx="7">
                  <c:v>0.74214958144196386</c:v>
                </c:pt>
                <c:pt idx="8">
                  <c:v>0.71848052129178319</c:v>
                </c:pt>
                <c:pt idx="9">
                  <c:v>0.69088635232654561</c:v>
                </c:pt>
                <c:pt idx="10">
                  <c:v>0.66091978068980994</c:v>
                </c:pt>
                <c:pt idx="11">
                  <c:v>0.62977710937612508</c:v>
                </c:pt>
                <c:pt idx="12">
                  <c:v>0.59836740044223813</c:v>
                </c:pt>
                <c:pt idx="13">
                  <c:v>0.56736928475894577</c:v>
                </c:pt>
                <c:pt idx="14">
                  <c:v>0.53727751859796591</c:v>
                </c:pt>
                <c:pt idx="15">
                  <c:v>0.50844104118400257</c:v>
                </c:pt>
                <c:pt idx="16">
                  <c:v>0.48109399760415145</c:v>
                </c:pt>
                <c:pt idx="17">
                  <c:v>0.4553809484110492</c:v>
                </c:pt>
                <c:pt idx="18">
                  <c:v>0.43137728349935384</c:v>
                </c:pt>
                <c:pt idx="19">
                  <c:v>0.4091056871450286</c:v>
                </c:pt>
                <c:pt idx="20">
                  <c:v>0.38854935821497683</c:v>
                </c:pt>
                <c:pt idx="21">
                  <c:v>0.36966257004570408</c:v>
                </c:pt>
                <c:pt idx="22">
                  <c:v>0.35237905461472618</c:v>
                </c:pt>
                <c:pt idx="23">
                  <c:v>0.33661861223646289</c:v>
                </c:pt>
                <c:pt idx="24">
                  <c:v>0.32229227845124736</c:v>
                </c:pt>
                <c:pt idx="25">
                  <c:v>0.30930632180734374</c:v>
                </c:pt>
                <c:pt idx="26">
                  <c:v>0.29756529798116371</c:v>
                </c:pt>
                <c:pt idx="27">
                  <c:v>0.28697434555877072</c:v>
                </c:pt>
                <c:pt idx="28">
                  <c:v>0.27744087548287927</c:v>
                </c:pt>
                <c:pt idx="29">
                  <c:v>0.26887577853710232</c:v>
                </c:pt>
                <c:pt idx="30">
                  <c:v>0.2611942523554785</c:v>
                </c:pt>
                <c:pt idx="31">
                  <c:v>0.2543163305235322</c:v>
                </c:pt>
                <c:pt idx="32">
                  <c:v>0.24816718071755442</c:v>
                </c:pt>
                <c:pt idx="33">
                  <c:v>0.24267722595860947</c:v>
                </c:pt>
                <c:pt idx="34">
                  <c:v>0.23778213247410598</c:v>
                </c:pt>
                <c:pt idx="35">
                  <c:v>0.23342269897533377</c:v>
                </c:pt>
                <c:pt idx="36">
                  <c:v>0.22954467505041859</c:v>
                </c:pt>
                <c:pt idx="37">
                  <c:v>0.22609853056827595</c:v>
                </c:pt>
                <c:pt idx="38">
                  <c:v>0.22303919326470595</c:v>
                </c:pt>
                <c:pt idx="39">
                  <c:v>0.22032576784866414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'Libor Vola'!$B$11</c:f>
              <c:strCache>
                <c:ptCount val="1"/>
                <c:pt idx="0">
                  <c:v>gamma1+0,1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'Libor Vola'!$D$8:$AQ$8</c:f>
              <c:numCache>
                <c:formatCode>General</c:formatCode>
                <c:ptCount val="4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</c:numCache>
            </c:numRef>
          </c:cat>
          <c:val>
            <c:numRef>
              <c:f>'Libor Vola'!$D$11:$AQ$11</c:f>
              <c:numCache>
                <c:formatCode>General</c:formatCode>
                <c:ptCount val="40"/>
                <c:pt idx="0">
                  <c:v>0.63035398821252886</c:v>
                </c:pt>
                <c:pt idx="1">
                  <c:v>0.7926545765453743</c:v>
                </c:pt>
                <c:pt idx="2">
                  <c:v>0.9013909667839507</c:v>
                </c:pt>
                <c:pt idx="3">
                  <c:v>0.96833629053163706</c:v>
                </c:pt>
                <c:pt idx="4">
                  <c:v>1.0030231396597249</c:v>
                </c:pt>
                <c:pt idx="5">
                  <c:v>1.0131393194811984</c:v>
                </c:pt>
                <c:pt idx="6">
                  <c:v>1.0048568229556571</c:v>
                </c:pt>
                <c:pt idx="7">
                  <c:v>0.98310495097172557</c:v>
                </c:pt>
                <c:pt idx="8">
                  <c:v>0.95179675587308554</c:v>
                </c:pt>
                <c:pt idx="9">
                  <c:v>0.9140165124749754</c:v>
                </c:pt>
                <c:pt idx="10">
                  <c:v>0.87217468017263944</c:v>
                </c:pt>
                <c:pt idx="11">
                  <c:v>0.82813577524202897</c:v>
                </c:pt>
                <c:pt idx="12">
                  <c:v>0.78332369350470576</c:v>
                </c:pt>
                <c:pt idx="13">
                  <c:v>0.7388082843131204</c:v>
                </c:pt>
                <c:pt idx="14">
                  <c:v>0.69537635544076237</c:v>
                </c:pt>
                <c:pt idx="15">
                  <c:v>0.65358976644706257</c:v>
                </c:pt>
                <c:pt idx="16">
                  <c:v>0.61383282980611176</c:v>
                </c:pt>
                <c:pt idx="17">
                  <c:v>0.57635087134259877</c:v>
                </c:pt>
                <c:pt idx="18">
                  <c:v>0.54128149316154694</c:v>
                </c:pt>
                <c:pt idx="19">
                  <c:v>0.5086798238807565</c:v>
                </c:pt>
                <c:pt idx="20">
                  <c:v>0.4785388246357612</c:v>
                </c:pt>
                <c:pt idx="21">
                  <c:v>0.45080553832843212</c:v>
                </c:pt>
                <c:pt idx="22">
                  <c:v>0.42539401828428247</c:v>
                </c:pt>
                <c:pt idx="23">
                  <c:v>0.402195546109965</c:v>
                </c:pt>
                <c:pt idx="24">
                  <c:v>0.38108664309127011</c:v>
                </c:pt>
                <c:pt idx="25">
                  <c:v>0.36193529156643511</c:v>
                </c:pt>
                <c:pt idx="26">
                  <c:v>0.34460570950779618</c:v>
                </c:pt>
                <c:pt idx="27">
                  <c:v>0.32896196065610828</c:v>
                </c:pt>
                <c:pt idx="28">
                  <c:v>0.31487063196627085</c:v>
                </c:pt>
                <c:pt idx="29">
                  <c:v>0.30220276815182923</c:v>
                </c:pt>
                <c:pt idx="30">
                  <c:v>0.2908352183401634</c:v>
                </c:pt>
                <c:pt idx="31">
                  <c:v>0.28065152108039632</c:v>
                </c:pt>
                <c:pt idx="32">
                  <c:v>0.27154243018342639</c:v>
                </c:pt>
                <c:pt idx="33">
                  <c:v>0.26340616428136265</c:v>
                </c:pt>
                <c:pt idx="34">
                  <c:v>0.25614844687124083</c:v>
                </c:pt>
                <c:pt idx="35">
                  <c:v>0.24968239036873938</c:v>
                </c:pt>
                <c:pt idx="36">
                  <c:v>0.24392826685128027</c:v>
                </c:pt>
                <c:pt idx="37">
                  <c:v>0.23881319930666678</c:v>
                </c:pt>
                <c:pt idx="38">
                  <c:v>0.23427079998125011</c:v>
                </c:pt>
                <c:pt idx="39">
                  <c:v>0.2302407765553296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'Libor Vola'!$B$9</c:f>
              <c:strCache>
                <c:ptCount val="1"/>
                <c:pt idx="0">
                  <c:v>Base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'Libor Vola'!$D$8:$AQ$8</c:f>
              <c:numCache>
                <c:formatCode>General</c:formatCode>
                <c:ptCount val="4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</c:numCache>
            </c:numRef>
          </c:cat>
          <c:val>
            <c:numRef>
              <c:f>'Libor Vola'!$D$9:$AQ$9</c:f>
              <c:numCache>
                <c:formatCode>General</c:formatCode>
                <c:ptCount val="40"/>
                <c:pt idx="0">
                  <c:v>0.58731858939127601</c:v>
                </c:pt>
                <c:pt idx="1">
                  <c:v>0.71857275447720248</c:v>
                </c:pt>
                <c:pt idx="2">
                  <c:v>0.80574674404068469</c:v>
                </c:pt>
                <c:pt idx="3">
                  <c:v>0.85857396331283187</c:v>
                </c:pt>
                <c:pt idx="4">
                  <c:v>0.8849315014744713</c:v>
                </c:pt>
                <c:pt idx="5">
                  <c:v>0.89116842155901854</c:v>
                </c:pt>
                <c:pt idx="6">
                  <c:v>0.88237861076675295</c:v>
                </c:pt>
                <c:pt idx="7">
                  <c:v>0.86262726620684471</c:v>
                </c:pt>
                <c:pt idx="8">
                  <c:v>0.83513863858243431</c:v>
                </c:pt>
                <c:pt idx="9">
                  <c:v>0.80245143240076056</c:v>
                </c:pt>
                <c:pt idx="10">
                  <c:v>0.76654723043122475</c:v>
                </c:pt>
                <c:pt idx="11">
                  <c:v>0.72895644230907697</c:v>
                </c:pt>
                <c:pt idx="12">
                  <c:v>0.69084554697347189</c:v>
                </c:pt>
                <c:pt idx="13">
                  <c:v>0.65308878453603303</c:v>
                </c:pt>
                <c:pt idx="14">
                  <c:v>0.61632693701936414</c:v>
                </c:pt>
                <c:pt idx="15">
                  <c:v>0.58101540381553252</c:v>
                </c:pt>
                <c:pt idx="16">
                  <c:v>0.54746341370513163</c:v>
                </c:pt>
                <c:pt idx="17">
                  <c:v>0.51586590987682401</c:v>
                </c:pt>
                <c:pt idx="18">
                  <c:v>0.48632938833045036</c:v>
                </c:pt>
                <c:pt idx="19">
                  <c:v>0.45889275551289255</c:v>
                </c:pt>
                <c:pt idx="20">
                  <c:v>0.43354409142536904</c:v>
                </c:pt>
                <c:pt idx="21">
                  <c:v>0.4102340541870681</c:v>
                </c:pt>
                <c:pt idx="22">
                  <c:v>0.38888653644950433</c:v>
                </c:pt>
                <c:pt idx="23">
                  <c:v>0.36940707917321391</c:v>
                </c:pt>
                <c:pt idx="24">
                  <c:v>0.35168946077125873</c:v>
                </c:pt>
                <c:pt idx="25">
                  <c:v>0.33562080668688943</c:v>
                </c:pt>
                <c:pt idx="26">
                  <c:v>0.32108550374447992</c:v>
                </c:pt>
                <c:pt idx="27">
                  <c:v>0.30796815310743947</c:v>
                </c:pt>
                <c:pt idx="28">
                  <c:v>0.29615575372457509</c:v>
                </c:pt>
                <c:pt idx="29">
                  <c:v>0.28553927334446577</c:v>
                </c:pt>
                <c:pt idx="30">
                  <c:v>0.27601473534782095</c:v>
                </c:pt>
                <c:pt idx="31">
                  <c:v>0.26748392580196428</c:v>
                </c:pt>
                <c:pt idx="32">
                  <c:v>0.25985480545049039</c:v>
                </c:pt>
                <c:pt idx="33">
                  <c:v>0.25304169511998609</c:v>
                </c:pt>
                <c:pt idx="34">
                  <c:v>0.24696528967267339</c:v>
                </c:pt>
                <c:pt idx="35">
                  <c:v>0.24155254467203657</c:v>
                </c:pt>
                <c:pt idx="36">
                  <c:v>0.23673647095084943</c:v>
                </c:pt>
                <c:pt idx="37">
                  <c:v>0.23245586493747136</c:v>
                </c:pt>
                <c:pt idx="38">
                  <c:v>0.22865499662297803</c:v>
                </c:pt>
                <c:pt idx="39">
                  <c:v>0.22528327220199687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31360"/>
        <c:axId val="178833280"/>
      </c:lineChart>
      <c:catAx>
        <c:axId val="178831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aseline="0"/>
                </a:pPr>
                <a:r>
                  <a:rPr lang="de-DE"/>
                  <a:t>Titel</a:t>
                </a:r>
              </a:p>
            </c:rich>
          </c:tx>
          <c:layout/>
          <c:overlay val="0"/>
        </c:title>
        <c:numFmt formatCode="#,##0.00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300"/>
            </a:pPr>
            <a:endParaRPr lang="de-DE"/>
          </a:p>
        </c:txPr>
        <c:crossAx val="178833280"/>
        <c:crosses val="autoZero"/>
        <c:auto val="1"/>
        <c:lblAlgn val="ctr"/>
        <c:lblOffset val="100"/>
        <c:noMultiLvlLbl val="0"/>
      </c:catAx>
      <c:valAx>
        <c:axId val="178833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de-DE"/>
                  <a:t>Titel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de-DE"/>
          </a:p>
        </c:txPr>
        <c:crossAx val="17883136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e-DE"/>
              <a:t>Volatility</a:t>
            </a:r>
            <a:r>
              <a:rPr lang="de-DE" baseline="0"/>
              <a:t> - Parameter gamma2</a:t>
            </a:r>
            <a:endParaRPr lang="de-D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'Libor Vola'!$B$12</c:f>
              <c:strCache>
                <c:ptCount val="1"/>
                <c:pt idx="0">
                  <c:v>gamma2-0,05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numRef>
              <c:f>'Libor Vola'!$D$8:$AQ$8</c:f>
              <c:numCache>
                <c:formatCode>General</c:formatCode>
                <c:ptCount val="4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</c:numCache>
            </c:numRef>
          </c:cat>
          <c:val>
            <c:numRef>
              <c:f>'Libor Vola'!$D$12:$AQ$12</c:f>
              <c:numCache>
                <c:formatCode>General</c:formatCode>
                <c:ptCount val="40"/>
                <c:pt idx="0">
                  <c:v>0.59712360616306792</c:v>
                </c:pt>
                <c:pt idx="1">
                  <c:v>0.74516054814998345</c:v>
                </c:pt>
                <c:pt idx="2">
                  <c:v>0.85292481485142368</c:v>
                </c:pt>
                <c:pt idx="3">
                  <c:v>0.92783679165516009</c:v>
                </c:pt>
                <c:pt idx="4">
                  <c:v>0.9761290713525359</c:v>
                </c:pt>
                <c:pt idx="5">
                  <c:v>1.0030231396597249</c:v>
                </c:pt>
                <c:pt idx="6">
                  <c:v>1.0128809383730915</c:v>
                </c:pt>
                <c:pt idx="7">
                  <c:v>1.0093347705771731</c:v>
                </c:pt>
                <c:pt idx="8">
                  <c:v>0.99539854502795688</c:v>
                </c:pt>
                <c:pt idx="9">
                  <c:v>0.97356295152251326</c:v>
                </c:pt>
                <c:pt idx="10">
                  <c:v>0.94587680762400206</c:v>
                </c:pt>
                <c:pt idx="11">
                  <c:v>0.9140165124749754</c:v>
                </c:pt>
                <c:pt idx="12">
                  <c:v>0.8793452794544695</c:v>
                </c:pt>
                <c:pt idx="13">
                  <c:v>0.84296359076664706</c:v>
                </c:pt>
                <c:pt idx="14">
                  <c:v>0.80575211903746746</c:v>
                </c:pt>
                <c:pt idx="15">
                  <c:v>0.76840818959377333</c:v>
                </c:pt>
                <c:pt idx="16">
                  <c:v>0.7314767087869023</c:v>
                </c:pt>
                <c:pt idx="17">
                  <c:v>0.69537635544076237</c:v>
                </c:pt>
                <c:pt idx="18">
                  <c:v>0.66042172159278434</c:v>
                </c:pt>
                <c:pt idx="19">
                  <c:v>0.62684199284427378</c:v>
                </c:pt>
                <c:pt idx="20">
                  <c:v>0.5947966758366704</c:v>
                </c:pt>
                <c:pt idx="21">
                  <c:v>0.56438880887823317</c:v>
                </c:pt>
                <c:pt idx="22">
                  <c:v>0.53567603004747522</c:v>
                </c:pt>
                <c:pt idx="23">
                  <c:v>0.5086798238807565</c:v>
                </c:pt>
                <c:pt idx="24">
                  <c:v>0.48339322187097788</c:v>
                </c:pt>
                <c:pt idx="25">
                  <c:v>0.45978719247253746</c:v>
                </c:pt>
                <c:pt idx="26">
                  <c:v>0.43781592226607896</c:v>
                </c:pt>
                <c:pt idx="27">
                  <c:v>0.41742116064069323</c:v>
                </c:pt>
                <c:pt idx="28">
                  <c:v>0.39853577515584837</c:v>
                </c:pt>
                <c:pt idx="29">
                  <c:v>0.38108664309127016</c:v>
                </c:pt>
                <c:pt idx="30">
                  <c:v>0.36499698609591297</c:v>
                </c:pt>
                <c:pt idx="31">
                  <c:v>0.3501882388876203</c:v>
                </c:pt>
                <c:pt idx="32">
                  <c:v>0.33658152927000162</c:v>
                </c:pt>
                <c:pt idx="33">
                  <c:v>0.32409883500829351</c:v>
                </c:pt>
                <c:pt idx="34">
                  <c:v>0.31266387306978427</c:v>
                </c:pt>
                <c:pt idx="35">
                  <c:v>0.30220276815182923</c:v>
                </c:pt>
                <c:pt idx="36">
                  <c:v>0.29264454008851626</c:v>
                </c:pt>
                <c:pt idx="37">
                  <c:v>0.28392144347027015</c:v>
                </c:pt>
                <c:pt idx="38">
                  <c:v>0.27596918747765664</c:v>
                </c:pt>
                <c:pt idx="39">
                  <c:v>0.26872705939067176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'Libor Vola'!$B$13</c:f>
              <c:strCache>
                <c:ptCount val="1"/>
                <c:pt idx="0">
                  <c:v>gamma2+0,05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'Libor Vola'!$D$8:$AQ$8</c:f>
              <c:numCache>
                <c:formatCode>General</c:formatCode>
                <c:ptCount val="4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</c:numCache>
            </c:numRef>
          </c:cat>
          <c:val>
            <c:numRef>
              <c:f>'Libor Vola'!$D$13:$AQ$13</c:f>
              <c:numCache>
                <c:formatCode>General</c:formatCode>
                <c:ptCount val="40"/>
                <c:pt idx="0">
                  <c:v>0.57775565934614337</c:v>
                </c:pt>
                <c:pt idx="1">
                  <c:v>0.69328166280309944</c:v>
                </c:pt>
                <c:pt idx="2">
                  <c:v>0.76197759614847438</c:v>
                </c:pt>
                <c:pt idx="3">
                  <c:v>0.79590236454969143</c:v>
                </c:pt>
                <c:pt idx="4">
                  <c:v>0.80444992853383723</c:v>
                </c:pt>
                <c:pt idx="5">
                  <c:v>0.7948941734889643</c:v>
                </c:pt>
                <c:pt idx="6">
                  <c:v>0.77282751563088914</c:v>
                </c:pt>
                <c:pt idx="7">
                  <c:v>0.7425133206715343</c:v>
                </c:pt>
                <c:pt idx="8">
                  <c:v>0.70716850406882403</c:v>
                </c:pt>
                <c:pt idx="9">
                  <c:v>0.6691896473162019</c:v>
                </c:pt>
                <c:pt idx="10">
                  <c:v>0.63033348272587086</c:v>
                </c:pt>
                <c:pt idx="11">
                  <c:v>0.59186057040954221</c:v>
                </c:pt>
                <c:pt idx="12">
                  <c:v>0.55464933410173811</c:v>
                </c:pt>
                <c:pt idx="13">
                  <c:v>0.51928627004767103</c:v>
                </c:pt>
                <c:pt idx="14">
                  <c:v>0.48613704028529325</c:v>
                </c:pt>
                <c:pt idx="15">
                  <c:v>0.45540226302591552</c:v>
                </c:pt>
                <c:pt idx="16">
                  <c:v>0.42716108131848718</c:v>
                </c:pt>
                <c:pt idx="17">
                  <c:v>0.40140499627508891</c:v>
                </c:pt>
                <c:pt idx="18">
                  <c:v>0.37806396782947688</c:v>
                </c:pt>
                <c:pt idx="19">
                  <c:v>0.35702639379605622</c:v>
                </c:pt>
                <c:pt idx="20">
                  <c:v>0.33815426009885097</c:v>
                </c:pt>
                <c:pt idx="21">
                  <c:v>0.3212944976987499</c:v>
                </c:pt>
                <c:pt idx="22">
                  <c:v>0.30628737371221859</c:v>
                </c:pt>
                <c:pt idx="23">
                  <c:v>0.29297257628696188</c:v>
                </c:pt>
                <c:pt idx="24">
                  <c:v>0.28119351746369931</c:v>
                </c:pt>
                <c:pt idx="25">
                  <c:v>0.27080026937181279</c:v>
                </c:pt>
                <c:pt idx="26">
                  <c:v>0.26165146167400138</c:v>
                </c:pt>
                <c:pt idx="27">
                  <c:v>0.25361539811065531</c:v>
                </c:pt>
                <c:pt idx="28">
                  <c:v>0.24657059397523284</c:v>
                </c:pt>
                <c:pt idx="29">
                  <c:v>0.24040589167369666</c:v>
                </c:pt>
                <c:pt idx="30">
                  <c:v>0.23502027598637684</c:v>
                </c:pt>
                <c:pt idx="31">
                  <c:v>0.23032248247516005</c:v>
                </c:pt>
                <c:pt idx="32">
                  <c:v>0.2262304702155867</c:v>
                </c:pt>
                <c:pt idx="33">
                  <c:v>0.22267081251015397</c:v>
                </c:pt>
                <c:pt idx="34">
                  <c:v>0.21957804550773682</c:v>
                </c:pt>
                <c:pt idx="35">
                  <c:v>0.21689400394866595</c:v>
                </c:pt>
                <c:pt idx="36">
                  <c:v>0.21456716495794759</c:v>
                </c:pt>
                <c:pt idx="37">
                  <c:v>0.21255201442301874</c:v>
                </c:pt>
                <c:pt idx="38">
                  <c:v>0.2108084456175654</c:v>
                </c:pt>
                <c:pt idx="39">
                  <c:v>0.20930119604865607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'Libor Vola'!$B$9</c:f>
              <c:strCache>
                <c:ptCount val="1"/>
                <c:pt idx="0">
                  <c:v>Base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'Libor Vola'!$D$8:$AQ$8</c:f>
              <c:numCache>
                <c:formatCode>General</c:formatCode>
                <c:ptCount val="4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</c:numCache>
            </c:numRef>
          </c:cat>
          <c:val>
            <c:numRef>
              <c:f>'Libor Vola'!$D$9:$AQ$9</c:f>
              <c:numCache>
                <c:formatCode>General</c:formatCode>
                <c:ptCount val="40"/>
                <c:pt idx="0">
                  <c:v>0.58731858939127601</c:v>
                </c:pt>
                <c:pt idx="1">
                  <c:v>0.71857275447720248</c:v>
                </c:pt>
                <c:pt idx="2">
                  <c:v>0.80574674404068469</c:v>
                </c:pt>
                <c:pt idx="3">
                  <c:v>0.85857396331283187</c:v>
                </c:pt>
                <c:pt idx="4">
                  <c:v>0.8849315014744713</c:v>
                </c:pt>
                <c:pt idx="5">
                  <c:v>0.89116842155901854</c:v>
                </c:pt>
                <c:pt idx="6">
                  <c:v>0.88237861076675295</c:v>
                </c:pt>
                <c:pt idx="7">
                  <c:v>0.86262726620684471</c:v>
                </c:pt>
                <c:pt idx="8">
                  <c:v>0.83513863858243431</c:v>
                </c:pt>
                <c:pt idx="9">
                  <c:v>0.80245143240076056</c:v>
                </c:pt>
                <c:pt idx="10">
                  <c:v>0.76654723043122475</c:v>
                </c:pt>
                <c:pt idx="11">
                  <c:v>0.72895644230907697</c:v>
                </c:pt>
                <c:pt idx="12">
                  <c:v>0.69084554697347189</c:v>
                </c:pt>
                <c:pt idx="13">
                  <c:v>0.65308878453603303</c:v>
                </c:pt>
                <c:pt idx="14">
                  <c:v>0.61632693701936414</c:v>
                </c:pt>
                <c:pt idx="15">
                  <c:v>0.58101540381553252</c:v>
                </c:pt>
                <c:pt idx="16">
                  <c:v>0.54746341370513163</c:v>
                </c:pt>
                <c:pt idx="17">
                  <c:v>0.51586590987682401</c:v>
                </c:pt>
                <c:pt idx="18">
                  <c:v>0.48632938833045036</c:v>
                </c:pt>
                <c:pt idx="19">
                  <c:v>0.45889275551289255</c:v>
                </c:pt>
                <c:pt idx="20">
                  <c:v>0.43354409142536904</c:v>
                </c:pt>
                <c:pt idx="21">
                  <c:v>0.4102340541870681</c:v>
                </c:pt>
                <c:pt idx="22">
                  <c:v>0.38888653644950433</c:v>
                </c:pt>
                <c:pt idx="23">
                  <c:v>0.36940707917321391</c:v>
                </c:pt>
                <c:pt idx="24">
                  <c:v>0.35168946077125873</c:v>
                </c:pt>
                <c:pt idx="25">
                  <c:v>0.33562080668688943</c:v>
                </c:pt>
                <c:pt idx="26">
                  <c:v>0.32108550374447992</c:v>
                </c:pt>
                <c:pt idx="27">
                  <c:v>0.30796815310743947</c:v>
                </c:pt>
                <c:pt idx="28">
                  <c:v>0.29615575372457509</c:v>
                </c:pt>
                <c:pt idx="29">
                  <c:v>0.28553927334446577</c:v>
                </c:pt>
                <c:pt idx="30">
                  <c:v>0.27601473534782095</c:v>
                </c:pt>
                <c:pt idx="31">
                  <c:v>0.26748392580196428</c:v>
                </c:pt>
                <c:pt idx="32">
                  <c:v>0.25985480545049039</c:v>
                </c:pt>
                <c:pt idx="33">
                  <c:v>0.25304169511998609</c:v>
                </c:pt>
                <c:pt idx="34">
                  <c:v>0.24696528967267339</c:v>
                </c:pt>
                <c:pt idx="35">
                  <c:v>0.24155254467203657</c:v>
                </c:pt>
                <c:pt idx="36">
                  <c:v>0.23673647095084943</c:v>
                </c:pt>
                <c:pt idx="37">
                  <c:v>0.23245586493747136</c:v>
                </c:pt>
                <c:pt idx="38">
                  <c:v>0.22865499662297803</c:v>
                </c:pt>
                <c:pt idx="39">
                  <c:v>0.22528327220199687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888704"/>
        <c:axId val="178890624"/>
      </c:lineChart>
      <c:catAx>
        <c:axId val="17888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aseline="0"/>
                </a:pPr>
                <a:r>
                  <a:rPr lang="de-DE"/>
                  <a:t>Titel</a:t>
                </a:r>
              </a:p>
            </c:rich>
          </c:tx>
          <c:layout/>
          <c:overlay val="0"/>
        </c:title>
        <c:numFmt formatCode="#,##0.00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300"/>
            </a:pPr>
            <a:endParaRPr lang="de-DE"/>
          </a:p>
        </c:txPr>
        <c:crossAx val="178890624"/>
        <c:crosses val="autoZero"/>
        <c:auto val="1"/>
        <c:lblAlgn val="ctr"/>
        <c:lblOffset val="100"/>
        <c:noMultiLvlLbl val="0"/>
      </c:catAx>
      <c:valAx>
        <c:axId val="178890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de-DE"/>
                  <a:t>Titel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de-DE"/>
          </a:p>
        </c:txPr>
        <c:crossAx val="1788887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e-DE"/>
              <a:t>Volatility</a:t>
            </a:r>
            <a:r>
              <a:rPr lang="de-DE" baseline="0"/>
              <a:t> - Parameter gamma3</a:t>
            </a:r>
            <a:endParaRPr lang="de-D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'Libor Vola'!$B$14</c:f>
              <c:strCache>
                <c:ptCount val="1"/>
                <c:pt idx="0">
                  <c:v>gamma3-0,05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numRef>
              <c:f>'Libor Vola'!$D$8:$AQ$8</c:f>
              <c:numCache>
                <c:formatCode>General</c:formatCode>
                <c:ptCount val="4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</c:numCache>
            </c:numRef>
          </c:cat>
          <c:val>
            <c:numRef>
              <c:f>'Libor Vola'!$D$14:$AQ$14</c:f>
              <c:numCache>
                <c:formatCode>General</c:formatCode>
                <c:ptCount val="40"/>
                <c:pt idx="0">
                  <c:v>0.53731858939127608</c:v>
                </c:pt>
                <c:pt idx="1">
                  <c:v>0.66857275447720255</c:v>
                </c:pt>
                <c:pt idx="2">
                  <c:v>0.75574674404068465</c:v>
                </c:pt>
                <c:pt idx="3">
                  <c:v>0.80857396331283182</c:v>
                </c:pt>
                <c:pt idx="4">
                  <c:v>0.83493150147447137</c:v>
                </c:pt>
                <c:pt idx="5">
                  <c:v>0.84116842155901861</c:v>
                </c:pt>
                <c:pt idx="6">
                  <c:v>0.8323786107667529</c:v>
                </c:pt>
                <c:pt idx="7">
                  <c:v>0.81262726620684478</c:v>
                </c:pt>
                <c:pt idx="8">
                  <c:v>0.78513863858243438</c:v>
                </c:pt>
                <c:pt idx="9">
                  <c:v>0.75245143240076051</c:v>
                </c:pt>
                <c:pt idx="10">
                  <c:v>0.7165472304312247</c:v>
                </c:pt>
                <c:pt idx="11">
                  <c:v>0.67895644230907704</c:v>
                </c:pt>
                <c:pt idx="12">
                  <c:v>0.64084554697347196</c:v>
                </c:pt>
                <c:pt idx="13">
                  <c:v>0.6030887845360331</c:v>
                </c:pt>
                <c:pt idx="14">
                  <c:v>0.5663269370193641</c:v>
                </c:pt>
                <c:pt idx="15">
                  <c:v>0.53101540381553258</c:v>
                </c:pt>
                <c:pt idx="16">
                  <c:v>0.49746341370513164</c:v>
                </c:pt>
                <c:pt idx="17">
                  <c:v>0.46586590987682402</c:v>
                </c:pt>
                <c:pt idx="18">
                  <c:v>0.43632938833045037</c:v>
                </c:pt>
                <c:pt idx="19">
                  <c:v>0.40889275551289256</c:v>
                </c:pt>
                <c:pt idx="20">
                  <c:v>0.38354409142536905</c:v>
                </c:pt>
                <c:pt idx="21">
                  <c:v>0.36023405418706811</c:v>
                </c:pt>
                <c:pt idx="22">
                  <c:v>0.33888653644950434</c:v>
                </c:pt>
                <c:pt idx="23">
                  <c:v>0.31940707917321393</c:v>
                </c:pt>
                <c:pt idx="24">
                  <c:v>0.30168946077125874</c:v>
                </c:pt>
                <c:pt idx="25">
                  <c:v>0.28562080668688944</c:v>
                </c:pt>
                <c:pt idx="26">
                  <c:v>0.27108550374447993</c:v>
                </c:pt>
                <c:pt idx="27">
                  <c:v>0.25796815310743948</c:v>
                </c:pt>
                <c:pt idx="28">
                  <c:v>0.24615575372457507</c:v>
                </c:pt>
                <c:pt idx="29">
                  <c:v>0.23553927334446578</c:v>
                </c:pt>
                <c:pt idx="30">
                  <c:v>0.22601473534782096</c:v>
                </c:pt>
                <c:pt idx="31">
                  <c:v>0.21748392580196427</c:v>
                </c:pt>
                <c:pt idx="32">
                  <c:v>0.20985480545049043</c:v>
                </c:pt>
                <c:pt idx="33">
                  <c:v>0.20304169511998607</c:v>
                </c:pt>
                <c:pt idx="34">
                  <c:v>0.1969652896726734</c:v>
                </c:pt>
                <c:pt idx="35">
                  <c:v>0.19155254467203658</c:v>
                </c:pt>
                <c:pt idx="36">
                  <c:v>0.18673647095084944</c:v>
                </c:pt>
                <c:pt idx="37">
                  <c:v>0.18245586493747137</c:v>
                </c:pt>
                <c:pt idx="38">
                  <c:v>0.17865499662297804</c:v>
                </c:pt>
                <c:pt idx="39">
                  <c:v>0.17528327220199688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'Libor Vola'!$B$15</c:f>
              <c:strCache>
                <c:ptCount val="1"/>
                <c:pt idx="0">
                  <c:v>gamma3+0,05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'Libor Vola'!$D$8:$AQ$8</c:f>
              <c:numCache>
                <c:formatCode>General</c:formatCode>
                <c:ptCount val="4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</c:numCache>
            </c:numRef>
          </c:cat>
          <c:val>
            <c:numRef>
              <c:f>'Libor Vola'!$D$15:$AQ$15</c:f>
              <c:numCache>
                <c:formatCode>General</c:formatCode>
                <c:ptCount val="40"/>
                <c:pt idx="0">
                  <c:v>0.63731858939127606</c:v>
                </c:pt>
                <c:pt idx="1">
                  <c:v>0.76857275447720252</c:v>
                </c:pt>
                <c:pt idx="2">
                  <c:v>0.85574674404068463</c:v>
                </c:pt>
                <c:pt idx="3">
                  <c:v>0.9085739633128318</c:v>
                </c:pt>
                <c:pt idx="4">
                  <c:v>0.93493150147447135</c:v>
                </c:pt>
                <c:pt idx="5">
                  <c:v>0.94116842155901859</c:v>
                </c:pt>
                <c:pt idx="6">
                  <c:v>0.93237861076675288</c:v>
                </c:pt>
                <c:pt idx="7">
                  <c:v>0.91262726620684476</c:v>
                </c:pt>
                <c:pt idx="8">
                  <c:v>0.88513863858243436</c:v>
                </c:pt>
                <c:pt idx="9">
                  <c:v>0.85245143240076049</c:v>
                </c:pt>
                <c:pt idx="10">
                  <c:v>0.81654723043122468</c:v>
                </c:pt>
                <c:pt idx="11">
                  <c:v>0.77895644230907701</c:v>
                </c:pt>
                <c:pt idx="12">
                  <c:v>0.74084554697347194</c:v>
                </c:pt>
                <c:pt idx="13">
                  <c:v>0.70308878453603307</c:v>
                </c:pt>
                <c:pt idx="14">
                  <c:v>0.66632693701936407</c:v>
                </c:pt>
                <c:pt idx="15">
                  <c:v>0.63101540381553256</c:v>
                </c:pt>
                <c:pt idx="16">
                  <c:v>0.59746341370513156</c:v>
                </c:pt>
                <c:pt idx="17">
                  <c:v>0.56586590987682395</c:v>
                </c:pt>
                <c:pt idx="18">
                  <c:v>0.53632938833045041</c:v>
                </c:pt>
                <c:pt idx="19">
                  <c:v>0.50889275551289248</c:v>
                </c:pt>
                <c:pt idx="20">
                  <c:v>0.48354409142536903</c:v>
                </c:pt>
                <c:pt idx="21">
                  <c:v>0.46023405418706809</c:v>
                </c:pt>
                <c:pt idx="22">
                  <c:v>0.43888653644950432</c:v>
                </c:pt>
                <c:pt idx="23">
                  <c:v>0.4194070791732139</c:v>
                </c:pt>
                <c:pt idx="24">
                  <c:v>0.40168946077125872</c:v>
                </c:pt>
                <c:pt idx="25">
                  <c:v>0.38562080668688942</c:v>
                </c:pt>
                <c:pt idx="26">
                  <c:v>0.37108550374447991</c:v>
                </c:pt>
                <c:pt idx="27">
                  <c:v>0.35796815310743946</c:v>
                </c:pt>
                <c:pt idx="28">
                  <c:v>0.34615575372457508</c:v>
                </c:pt>
                <c:pt idx="29">
                  <c:v>0.33553927334446576</c:v>
                </c:pt>
                <c:pt idx="30">
                  <c:v>0.32601473534782094</c:v>
                </c:pt>
                <c:pt idx="31">
                  <c:v>0.31748392580196427</c:v>
                </c:pt>
                <c:pt idx="32">
                  <c:v>0.30985480545049038</c:v>
                </c:pt>
                <c:pt idx="33">
                  <c:v>0.30304169511998608</c:v>
                </c:pt>
                <c:pt idx="34">
                  <c:v>0.29696528967267338</c:v>
                </c:pt>
                <c:pt idx="35">
                  <c:v>0.29155254467203656</c:v>
                </c:pt>
                <c:pt idx="36">
                  <c:v>0.28673647095084942</c:v>
                </c:pt>
                <c:pt idx="37">
                  <c:v>0.28245586493747132</c:v>
                </c:pt>
                <c:pt idx="38">
                  <c:v>0.27865499662297799</c:v>
                </c:pt>
                <c:pt idx="39">
                  <c:v>0.27528327220199683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'Libor Vola'!$B$9</c:f>
              <c:strCache>
                <c:ptCount val="1"/>
                <c:pt idx="0">
                  <c:v>Base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'Libor Vola'!$D$8:$AQ$8</c:f>
              <c:numCache>
                <c:formatCode>General</c:formatCode>
                <c:ptCount val="4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</c:numCache>
            </c:numRef>
          </c:cat>
          <c:val>
            <c:numRef>
              <c:f>'Libor Vola'!$D$9:$AQ$9</c:f>
              <c:numCache>
                <c:formatCode>General</c:formatCode>
                <c:ptCount val="40"/>
                <c:pt idx="0">
                  <c:v>0.58731858939127601</c:v>
                </c:pt>
                <c:pt idx="1">
                  <c:v>0.71857275447720248</c:v>
                </c:pt>
                <c:pt idx="2">
                  <c:v>0.80574674404068469</c:v>
                </c:pt>
                <c:pt idx="3">
                  <c:v>0.85857396331283187</c:v>
                </c:pt>
                <c:pt idx="4">
                  <c:v>0.8849315014744713</c:v>
                </c:pt>
                <c:pt idx="5">
                  <c:v>0.89116842155901854</c:v>
                </c:pt>
                <c:pt idx="6">
                  <c:v>0.88237861076675295</c:v>
                </c:pt>
                <c:pt idx="7">
                  <c:v>0.86262726620684471</c:v>
                </c:pt>
                <c:pt idx="8">
                  <c:v>0.83513863858243431</c:v>
                </c:pt>
                <c:pt idx="9">
                  <c:v>0.80245143240076056</c:v>
                </c:pt>
                <c:pt idx="10">
                  <c:v>0.76654723043122475</c:v>
                </c:pt>
                <c:pt idx="11">
                  <c:v>0.72895644230907697</c:v>
                </c:pt>
                <c:pt idx="12">
                  <c:v>0.69084554697347189</c:v>
                </c:pt>
                <c:pt idx="13">
                  <c:v>0.65308878453603303</c:v>
                </c:pt>
                <c:pt idx="14">
                  <c:v>0.61632693701936414</c:v>
                </c:pt>
                <c:pt idx="15">
                  <c:v>0.58101540381553252</c:v>
                </c:pt>
                <c:pt idx="16">
                  <c:v>0.54746341370513163</c:v>
                </c:pt>
                <c:pt idx="17">
                  <c:v>0.51586590987682401</c:v>
                </c:pt>
                <c:pt idx="18">
                  <c:v>0.48632938833045036</c:v>
                </c:pt>
                <c:pt idx="19">
                  <c:v>0.45889275551289255</c:v>
                </c:pt>
                <c:pt idx="20">
                  <c:v>0.43354409142536904</c:v>
                </c:pt>
                <c:pt idx="21">
                  <c:v>0.4102340541870681</c:v>
                </c:pt>
                <c:pt idx="22">
                  <c:v>0.38888653644950433</c:v>
                </c:pt>
                <c:pt idx="23">
                  <c:v>0.36940707917321391</c:v>
                </c:pt>
                <c:pt idx="24">
                  <c:v>0.35168946077125873</c:v>
                </c:pt>
                <c:pt idx="25">
                  <c:v>0.33562080668688943</c:v>
                </c:pt>
                <c:pt idx="26">
                  <c:v>0.32108550374447992</c:v>
                </c:pt>
                <c:pt idx="27">
                  <c:v>0.30796815310743947</c:v>
                </c:pt>
                <c:pt idx="28">
                  <c:v>0.29615575372457509</c:v>
                </c:pt>
                <c:pt idx="29">
                  <c:v>0.28553927334446577</c:v>
                </c:pt>
                <c:pt idx="30">
                  <c:v>0.27601473534782095</c:v>
                </c:pt>
                <c:pt idx="31">
                  <c:v>0.26748392580196428</c:v>
                </c:pt>
                <c:pt idx="32">
                  <c:v>0.25985480545049039</c:v>
                </c:pt>
                <c:pt idx="33">
                  <c:v>0.25304169511998609</c:v>
                </c:pt>
                <c:pt idx="34">
                  <c:v>0.24696528967267339</c:v>
                </c:pt>
                <c:pt idx="35">
                  <c:v>0.24155254467203657</c:v>
                </c:pt>
                <c:pt idx="36">
                  <c:v>0.23673647095084943</c:v>
                </c:pt>
                <c:pt idx="37">
                  <c:v>0.23245586493747136</c:v>
                </c:pt>
                <c:pt idx="38">
                  <c:v>0.22865499662297803</c:v>
                </c:pt>
                <c:pt idx="39">
                  <c:v>0.22528327220199687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954240"/>
        <c:axId val="178956160"/>
      </c:lineChart>
      <c:catAx>
        <c:axId val="17895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aseline="0"/>
                </a:pPr>
                <a:r>
                  <a:rPr lang="de-DE"/>
                  <a:t>Titel</a:t>
                </a:r>
              </a:p>
            </c:rich>
          </c:tx>
          <c:layout/>
          <c:overlay val="0"/>
        </c:title>
        <c:numFmt formatCode="#,##0.00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300"/>
            </a:pPr>
            <a:endParaRPr lang="de-DE"/>
          </a:p>
        </c:txPr>
        <c:crossAx val="178956160"/>
        <c:crosses val="autoZero"/>
        <c:auto val="1"/>
        <c:lblAlgn val="ctr"/>
        <c:lblOffset val="100"/>
        <c:noMultiLvlLbl val="0"/>
      </c:catAx>
      <c:valAx>
        <c:axId val="178956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de-DE"/>
                  <a:t>Titel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de-DE"/>
          </a:p>
        </c:txPr>
        <c:crossAx val="1789542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Parameteric Correlation - 5 Parameter</a:t>
            </a:r>
          </a:p>
        </c:rich>
      </c:tx>
      <c:overlay val="0"/>
    </c:title>
    <c:autoTitleDeleted val="0"/>
    <c:view3D>
      <c:rotX val="10"/>
      <c:rotY val="1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0"/>
        <c:ser>
          <c:idx val="0"/>
          <c:order val="0"/>
          <c:val>
            <c:numRef>
              <c:f>'Libor Corr'!$C$61:$V$61</c:f>
              <c:numCache>
                <c:formatCode>General</c:formatCode>
                <c:ptCount val="20"/>
                <c:pt idx="0">
                  <c:v>1</c:v>
                </c:pt>
                <c:pt idx="1">
                  <c:v>0.98057690273599596</c:v>
                </c:pt>
                <c:pt idx="2">
                  <c:v>0.94026387865950378</c:v>
                </c:pt>
                <c:pt idx="3">
                  <c:v>0.89091073709372548</c:v>
                </c:pt>
                <c:pt idx="4">
                  <c:v>0.83895308621843068</c:v>
                </c:pt>
                <c:pt idx="5">
                  <c:v>0.78825119247211062</c:v>
                </c:pt>
                <c:pt idx="6">
                  <c:v>0.74116629069705098</c:v>
                </c:pt>
                <c:pt idx="7">
                  <c:v>0.69882820075069574</c:v>
                </c:pt>
                <c:pt idx="8">
                  <c:v>0.66138812341099706</c:v>
                </c:pt>
                <c:pt idx="9">
                  <c:v>0.62839943289570466</c:v>
                </c:pt>
                <c:pt idx="10">
                  <c:v>0.59917948767063711</c:v>
                </c:pt>
                <c:pt idx="11">
                  <c:v>0.57304303834995429</c:v>
                </c:pt>
                <c:pt idx="12">
                  <c:v>0.54940725837470694</c:v>
                </c:pt>
                <c:pt idx="13">
                  <c:v>0.52781594615759531</c:v>
                </c:pt>
                <c:pt idx="14">
                  <c:v>0.50792654336594145</c:v>
                </c:pt>
                <c:pt idx="15">
                  <c:v>0.48948585840872483</c:v>
                </c:pt>
                <c:pt idx="16">
                  <c:v>0.47230631091783393</c:v>
                </c:pt>
                <c:pt idx="17">
                  <c:v>0.45624669692326703</c:v>
                </c:pt>
                <c:pt idx="18">
                  <c:v>0.44119795761376435</c:v>
                </c:pt>
                <c:pt idx="19">
                  <c:v>0.42707317221086255</c:v>
                </c:pt>
              </c:numCache>
            </c:numRef>
          </c:val>
        </c:ser>
        <c:ser>
          <c:idx val="1"/>
          <c:order val="1"/>
          <c:val>
            <c:numRef>
              <c:f>'Libor Corr'!$C$62:$V$62</c:f>
              <c:numCache>
                <c:formatCode>General</c:formatCode>
                <c:ptCount val="20"/>
                <c:pt idx="0">
                  <c:v>0.98057690273599596</c:v>
                </c:pt>
                <c:pt idx="1">
                  <c:v>1</c:v>
                </c:pt>
                <c:pt idx="2">
                  <c:v>0.97712225581467382</c:v>
                </c:pt>
                <c:pt idx="3">
                  <c:v>0.93105412423716705</c:v>
                </c:pt>
                <c:pt idx="4">
                  <c:v>0.87342314840985391</c:v>
                </c:pt>
                <c:pt idx="5">
                  <c:v>0.81272461525529827</c:v>
                </c:pt>
                <c:pt idx="6">
                  <c:v>0.7547338059321701</c:v>
                </c:pt>
                <c:pt idx="7">
                  <c:v>0.70266903045912299</c:v>
                </c:pt>
                <c:pt idx="8">
                  <c:v>0.65759485352678693</c:v>
                </c:pt>
                <c:pt idx="9">
                  <c:v>0.61916987709029214</c:v>
                </c:pt>
                <c:pt idx="10">
                  <c:v>0.58640450032072178</c:v>
                </c:pt>
                <c:pt idx="11">
                  <c:v>0.55817831389430028</c:v>
                </c:pt>
                <c:pt idx="12">
                  <c:v>0.53349551821685059</c:v>
                </c:pt>
                <c:pt idx="13">
                  <c:v>0.51156576823518807</c:v>
                </c:pt>
                <c:pt idx="14">
                  <c:v>0.49179855216196638</c:v>
                </c:pt>
                <c:pt idx="15">
                  <c:v>0.47376636118501225</c:v>
                </c:pt>
                <c:pt idx="16">
                  <c:v>0.45716355017335242</c:v>
                </c:pt>
                <c:pt idx="17">
                  <c:v>0.44177118534036208</c:v>
                </c:pt>
                <c:pt idx="18">
                  <c:v>0.42743025615721669</c:v>
                </c:pt>
                <c:pt idx="19">
                  <c:v>0.41402249455059154</c:v>
                </c:pt>
              </c:numCache>
            </c:numRef>
          </c:val>
        </c:ser>
        <c:ser>
          <c:idx val="2"/>
          <c:order val="2"/>
          <c:val>
            <c:numRef>
              <c:f>'Libor Corr'!$C$63:$V$63</c:f>
              <c:numCache>
                <c:formatCode>General</c:formatCode>
                <c:ptCount val="20"/>
                <c:pt idx="0">
                  <c:v>0.94026387865950378</c:v>
                </c:pt>
                <c:pt idx="1">
                  <c:v>0.97712225581467382</c:v>
                </c:pt>
                <c:pt idx="2">
                  <c:v>1</c:v>
                </c:pt>
                <c:pt idx="3">
                  <c:v>0.97055611512369011</c:v>
                </c:pt>
                <c:pt idx="4">
                  <c:v>0.91606595001828695</c:v>
                </c:pt>
                <c:pt idx="5">
                  <c:v>0.84939499384487915</c:v>
                </c:pt>
                <c:pt idx="6">
                  <c:v>0.78108814656318049</c:v>
                </c:pt>
                <c:pt idx="7">
                  <c:v>0.71799405562771956</c:v>
                </c:pt>
                <c:pt idx="8">
                  <c:v>0.66326198793950131</c:v>
                </c:pt>
                <c:pt idx="9">
                  <c:v>0.61734858976697049</c:v>
                </c:pt>
                <c:pt idx="10">
                  <c:v>0.57927363032258128</c:v>
                </c:pt>
                <c:pt idx="11">
                  <c:v>0.54756939169615426</c:v>
                </c:pt>
                <c:pt idx="12">
                  <c:v>0.52080322299368753</c:v>
                </c:pt>
                <c:pt idx="13">
                  <c:v>0.49778589827025094</c:v>
                </c:pt>
                <c:pt idx="14">
                  <c:v>0.47760906124672875</c:v>
                </c:pt>
                <c:pt idx="15">
                  <c:v>0.45961048161817741</c:v>
                </c:pt>
                <c:pt idx="16">
                  <c:v>0.44331941616758985</c:v>
                </c:pt>
                <c:pt idx="17">
                  <c:v>0.42840473000587215</c:v>
                </c:pt>
                <c:pt idx="18">
                  <c:v>0.41463316523800969</c:v>
                </c:pt>
                <c:pt idx="19">
                  <c:v>0.40183843624989957</c:v>
                </c:pt>
              </c:numCache>
            </c:numRef>
          </c:val>
        </c:ser>
        <c:ser>
          <c:idx val="3"/>
          <c:order val="3"/>
          <c:val>
            <c:numRef>
              <c:f>'Libor Corr'!$C$64:$V$64</c:f>
              <c:numCache>
                <c:formatCode>General</c:formatCode>
                <c:ptCount val="20"/>
                <c:pt idx="0">
                  <c:v>0.89091073709372548</c:v>
                </c:pt>
                <c:pt idx="1">
                  <c:v>0.93105412423716705</c:v>
                </c:pt>
                <c:pt idx="2">
                  <c:v>0.97055611512369011</c:v>
                </c:pt>
                <c:pt idx="3">
                  <c:v>1</c:v>
                </c:pt>
                <c:pt idx="4">
                  <c:v>0.96011461901527018</c:v>
                </c:pt>
                <c:pt idx="5">
                  <c:v>0.89487432621461882</c:v>
                </c:pt>
                <c:pt idx="6">
                  <c:v>0.81942012503767558</c:v>
                </c:pt>
                <c:pt idx="7">
                  <c:v>0.74547639982928016</c:v>
                </c:pt>
                <c:pt idx="8">
                  <c:v>0.67967906958867041</c:v>
                </c:pt>
                <c:pt idx="9">
                  <c:v>0.62431420064926346</c:v>
                </c:pt>
                <c:pt idx="10">
                  <c:v>0.57899882810686942</c:v>
                </c:pt>
                <c:pt idx="11">
                  <c:v>0.54217552777041456</c:v>
                </c:pt>
                <c:pt idx="12">
                  <c:v>0.51203906751018957</c:v>
                </c:pt>
                <c:pt idx="13">
                  <c:v>0.48697322860524112</c:v>
                </c:pt>
                <c:pt idx="14">
                  <c:v>0.46569080425050796</c:v>
                </c:pt>
                <c:pt idx="15">
                  <c:v>0.4472306215218031</c:v>
                </c:pt>
                <c:pt idx="16">
                  <c:v>0.43090155802926927</c:v>
                </c:pt>
                <c:pt idx="17">
                  <c:v>0.41621713078424838</c:v>
                </c:pt>
                <c:pt idx="18">
                  <c:v>0.4028380589799645</c:v>
                </c:pt>
                <c:pt idx="19">
                  <c:v>0.39052751553808307</c:v>
                </c:pt>
              </c:numCache>
            </c:numRef>
          </c:val>
        </c:ser>
        <c:ser>
          <c:idx val="4"/>
          <c:order val="4"/>
          <c:val>
            <c:numRef>
              <c:f>'Libor Corr'!$C$65:$V$65</c:f>
              <c:numCache>
                <c:formatCode>General</c:formatCode>
                <c:ptCount val="20"/>
                <c:pt idx="0">
                  <c:v>0.83895308621843068</c:v>
                </c:pt>
                <c:pt idx="1">
                  <c:v>0.87342314840985391</c:v>
                </c:pt>
                <c:pt idx="2">
                  <c:v>0.91606595001828695</c:v>
                </c:pt>
                <c:pt idx="3">
                  <c:v>0.96011461901527018</c:v>
                </c:pt>
                <c:pt idx="4">
                  <c:v>1</c:v>
                </c:pt>
                <c:pt idx="5">
                  <c:v>0.9461676843427983</c:v>
                </c:pt>
                <c:pt idx="6">
                  <c:v>0.8692702349020679</c:v>
                </c:pt>
                <c:pt idx="7">
                  <c:v>0.78630720277505983</c:v>
                </c:pt>
                <c:pt idx="8">
                  <c:v>0.70877643255764244</c:v>
                </c:pt>
                <c:pt idx="9">
                  <c:v>0.64210474761934233</c:v>
                </c:pt>
                <c:pt idx="10">
                  <c:v>0.58739042146167153</c:v>
                </c:pt>
                <c:pt idx="11">
                  <c:v>0.54345435097498596</c:v>
                </c:pt>
                <c:pt idx="12">
                  <c:v>0.50830248437609304</c:v>
                </c:pt>
                <c:pt idx="13">
                  <c:v>0.47991783352816986</c:v>
                </c:pt>
                <c:pt idx="14">
                  <c:v>0.45658943020633086</c:v>
                </c:pt>
                <c:pt idx="15">
                  <c:v>0.43699005812272917</c:v>
                </c:pt>
                <c:pt idx="16">
                  <c:v>0.42014259420314254</c:v>
                </c:pt>
                <c:pt idx="17">
                  <c:v>0.4053502565251737</c:v>
                </c:pt>
                <c:pt idx="18">
                  <c:v>0.39212536333315767</c:v>
                </c:pt>
                <c:pt idx="19">
                  <c:v>0.38012949571336146</c:v>
                </c:pt>
              </c:numCache>
            </c:numRef>
          </c:val>
        </c:ser>
        <c:ser>
          <c:idx val="5"/>
          <c:order val="5"/>
          <c:val>
            <c:numRef>
              <c:f>'Libor Corr'!$C$66:$V$66</c:f>
              <c:numCache>
                <c:formatCode>General</c:formatCode>
                <c:ptCount val="20"/>
                <c:pt idx="0">
                  <c:v>0.78825119247211062</c:v>
                </c:pt>
                <c:pt idx="1">
                  <c:v>0.81272461525529827</c:v>
                </c:pt>
                <c:pt idx="2">
                  <c:v>0.84939499384487915</c:v>
                </c:pt>
                <c:pt idx="3">
                  <c:v>0.89487432621461882</c:v>
                </c:pt>
                <c:pt idx="4">
                  <c:v>0.9461676843427983</c:v>
                </c:pt>
                <c:pt idx="5">
                  <c:v>1</c:v>
                </c:pt>
                <c:pt idx="6">
                  <c:v>0.92972779344636769</c:v>
                </c:pt>
                <c:pt idx="7">
                  <c:v>0.84148297159185759</c:v>
                </c:pt>
                <c:pt idx="8">
                  <c:v>0.75259514427291163</c:v>
                </c:pt>
                <c:pt idx="9">
                  <c:v>0.67307109944835108</c:v>
                </c:pt>
                <c:pt idx="10">
                  <c:v>0.60665395797168353</c:v>
                </c:pt>
                <c:pt idx="11">
                  <c:v>0.55325564055342347</c:v>
                </c:pt>
                <c:pt idx="12">
                  <c:v>0.51103627420576203</c:v>
                </c:pt>
                <c:pt idx="13">
                  <c:v>0.47768798756801878</c:v>
                </c:pt>
                <c:pt idx="14">
                  <c:v>0.45106440584437663</c:v>
                </c:pt>
                <c:pt idx="15">
                  <c:v>0.42941031818481717</c:v>
                </c:pt>
                <c:pt idx="16">
                  <c:v>0.41138906543368642</c:v>
                </c:pt>
                <c:pt idx="17">
                  <c:v>0.39602633051447056</c:v>
                </c:pt>
                <c:pt idx="18">
                  <c:v>0.38263135897832939</c:v>
                </c:pt>
                <c:pt idx="19">
                  <c:v>0.37072259520228501</c:v>
                </c:pt>
              </c:numCache>
            </c:numRef>
          </c:val>
        </c:ser>
        <c:ser>
          <c:idx val="6"/>
          <c:order val="6"/>
          <c:val>
            <c:numRef>
              <c:f>'Libor Corr'!$C$67:$V$67</c:f>
              <c:numCache>
                <c:formatCode>General</c:formatCode>
                <c:ptCount val="20"/>
                <c:pt idx="0">
                  <c:v>0.74116629069705098</c:v>
                </c:pt>
                <c:pt idx="1">
                  <c:v>0.7547338059321701</c:v>
                </c:pt>
                <c:pt idx="2">
                  <c:v>0.78108814656318049</c:v>
                </c:pt>
                <c:pt idx="3">
                  <c:v>0.81942012503767558</c:v>
                </c:pt>
                <c:pt idx="4">
                  <c:v>0.8692702349020679</c:v>
                </c:pt>
                <c:pt idx="5">
                  <c:v>0.92972779344636769</c:v>
                </c:pt>
                <c:pt idx="6">
                  <c:v>1</c:v>
                </c:pt>
                <c:pt idx="7">
                  <c:v>0.9121057480815381</c:v>
                </c:pt>
                <c:pt idx="8">
                  <c:v>0.81346186119911024</c:v>
                </c:pt>
                <c:pt idx="9">
                  <c:v>0.72000642119167524</c:v>
                </c:pt>
                <c:pt idx="10">
                  <c:v>0.63950442351629855</c:v>
                </c:pt>
                <c:pt idx="11">
                  <c:v>0.57392588451816684</c:v>
                </c:pt>
                <c:pt idx="12">
                  <c:v>0.52211921395879124</c:v>
                </c:pt>
                <c:pt idx="13">
                  <c:v>0.48170821055921748</c:v>
                </c:pt>
                <c:pt idx="14">
                  <c:v>0.45015174735764002</c:v>
                </c:pt>
                <c:pt idx="15">
                  <c:v>0.42521960407136455</c:v>
                </c:pt>
                <c:pt idx="16">
                  <c:v>0.40513758606904737</c:v>
                </c:pt>
                <c:pt idx="17">
                  <c:v>0.38857418155958856</c:v>
                </c:pt>
                <c:pt idx="18">
                  <c:v>0.37456680870165032</c:v>
                </c:pt>
                <c:pt idx="19">
                  <c:v>0.36243644975178385</c:v>
                </c:pt>
              </c:numCache>
            </c:numRef>
          </c:val>
        </c:ser>
        <c:ser>
          <c:idx val="7"/>
          <c:order val="7"/>
          <c:val>
            <c:numRef>
              <c:f>'Libor Corr'!$C$68:$V$68</c:f>
              <c:numCache>
                <c:formatCode>General</c:formatCode>
                <c:ptCount val="20"/>
                <c:pt idx="0">
                  <c:v>0.69882820075069574</c:v>
                </c:pt>
                <c:pt idx="1">
                  <c:v>0.70266903045912299</c:v>
                </c:pt>
                <c:pt idx="2">
                  <c:v>0.71799405562771956</c:v>
                </c:pt>
                <c:pt idx="3">
                  <c:v>0.74547639982928016</c:v>
                </c:pt>
                <c:pt idx="4">
                  <c:v>0.78630720277505983</c:v>
                </c:pt>
                <c:pt idx="5">
                  <c:v>0.84148297159185759</c:v>
                </c:pt>
                <c:pt idx="6">
                  <c:v>0.9121057480815381</c:v>
                </c:pt>
                <c:pt idx="7">
                  <c:v>1</c:v>
                </c:pt>
                <c:pt idx="8">
                  <c:v>0.89448017609477659</c:v>
                </c:pt>
                <c:pt idx="9">
                  <c:v>0.78654898530161843</c:v>
                </c:pt>
                <c:pt idx="10">
                  <c:v>0.68950053717981619</c:v>
                </c:pt>
                <c:pt idx="11">
                  <c:v>0.6085828499881919</c:v>
                </c:pt>
                <c:pt idx="12">
                  <c:v>0.54408629199567249</c:v>
                </c:pt>
                <c:pt idx="13">
                  <c:v>0.4939309995148311</c:v>
                </c:pt>
                <c:pt idx="14">
                  <c:v>0.45529424362197957</c:v>
                </c:pt>
                <c:pt idx="15">
                  <c:v>0.42544905131556743</c:v>
                </c:pt>
                <c:pt idx="16">
                  <c:v>0.40210440757025256</c:v>
                </c:pt>
                <c:pt idx="17">
                  <c:v>0.38347853744125726</c:v>
                </c:pt>
                <c:pt idx="18">
                  <c:v>0.36825129564124764</c:v>
                </c:pt>
                <c:pt idx="19">
                  <c:v>0.355475678824279</c:v>
                </c:pt>
              </c:numCache>
            </c:numRef>
          </c:val>
        </c:ser>
        <c:ser>
          <c:idx val="8"/>
          <c:order val="8"/>
          <c:val>
            <c:numRef>
              <c:f>'Libor Corr'!$C$69:$V$69</c:f>
              <c:numCache>
                <c:formatCode>General</c:formatCode>
                <c:ptCount val="20"/>
                <c:pt idx="0">
                  <c:v>0.66138812341099706</c:v>
                </c:pt>
                <c:pt idx="1">
                  <c:v>0.65759485352678693</c:v>
                </c:pt>
                <c:pt idx="2">
                  <c:v>0.66326198793950131</c:v>
                </c:pt>
                <c:pt idx="3">
                  <c:v>0.67967906958867041</c:v>
                </c:pt>
                <c:pt idx="4">
                  <c:v>0.70877643255764244</c:v>
                </c:pt>
                <c:pt idx="5">
                  <c:v>0.75259514427291163</c:v>
                </c:pt>
                <c:pt idx="6">
                  <c:v>0.81346186119911024</c:v>
                </c:pt>
                <c:pt idx="7">
                  <c:v>0.89448017609477659</c:v>
                </c:pt>
                <c:pt idx="8">
                  <c:v>1</c:v>
                </c:pt>
                <c:pt idx="9">
                  <c:v>0.8776521373381756</c:v>
                </c:pt>
                <c:pt idx="10">
                  <c:v>0.76148353675653857</c:v>
                </c:pt>
                <c:pt idx="11">
                  <c:v>0.6615014298368852</c:v>
                </c:pt>
                <c:pt idx="12">
                  <c:v>0.58045092967969403</c:v>
                </c:pt>
                <c:pt idx="13">
                  <c:v>0.51709441653957833</c:v>
                </c:pt>
                <c:pt idx="14">
                  <c:v>0.46853998584886813</c:v>
                </c:pt>
                <c:pt idx="15">
                  <c:v>0.43158114595585756</c:v>
                </c:pt>
                <c:pt idx="16">
                  <c:v>0.40333357938030223</c:v>
                </c:pt>
                <c:pt idx="17">
                  <c:v>0.38145717592921619</c:v>
                </c:pt>
                <c:pt idx="18">
                  <c:v>0.36416726367373753</c:v>
                </c:pt>
                <c:pt idx="19">
                  <c:v>0.35015715396301911</c:v>
                </c:pt>
              </c:numCache>
            </c:numRef>
          </c:val>
        </c:ser>
        <c:ser>
          <c:idx val="9"/>
          <c:order val="9"/>
          <c:val>
            <c:numRef>
              <c:f>'Libor Corr'!$C$70:$V$70</c:f>
              <c:numCache>
                <c:formatCode>General</c:formatCode>
                <c:ptCount val="20"/>
                <c:pt idx="0">
                  <c:v>0.62839943289570466</c:v>
                </c:pt>
                <c:pt idx="1">
                  <c:v>0.61916987709029214</c:v>
                </c:pt>
                <c:pt idx="2">
                  <c:v>0.61734858976697049</c:v>
                </c:pt>
                <c:pt idx="3">
                  <c:v>0.62431420064926346</c:v>
                </c:pt>
                <c:pt idx="4">
                  <c:v>0.64210474761934233</c:v>
                </c:pt>
                <c:pt idx="5">
                  <c:v>0.67307109944835108</c:v>
                </c:pt>
                <c:pt idx="6">
                  <c:v>0.72000642119167524</c:v>
                </c:pt>
                <c:pt idx="7">
                  <c:v>0.78654898530161843</c:v>
                </c:pt>
                <c:pt idx="8">
                  <c:v>0.8776521373381756</c:v>
                </c:pt>
                <c:pt idx="9">
                  <c:v>1</c:v>
                </c:pt>
                <c:pt idx="10">
                  <c:v>0.86203806110763925</c:v>
                </c:pt>
                <c:pt idx="11">
                  <c:v>0.73856180947351158</c:v>
                </c:pt>
                <c:pt idx="12">
                  <c:v>0.63610415143626631</c:v>
                </c:pt>
                <c:pt idx="13">
                  <c:v>0.55505559832726203</c:v>
                </c:pt>
                <c:pt idx="14">
                  <c:v>0.49280776432826423</c:v>
                </c:pt>
                <c:pt idx="15">
                  <c:v>0.44575299346654945</c:v>
                </c:pt>
                <c:pt idx="16">
                  <c:v>0.41034792911877388</c:v>
                </c:pt>
                <c:pt idx="17">
                  <c:v>0.38357029269481063</c:v>
                </c:pt>
                <c:pt idx="18">
                  <c:v>0.36303761446061716</c:v>
                </c:pt>
                <c:pt idx="19">
                  <c:v>0.3469641027407826</c:v>
                </c:pt>
              </c:numCache>
            </c:numRef>
          </c:val>
        </c:ser>
        <c:ser>
          <c:idx val="10"/>
          <c:order val="10"/>
          <c:val>
            <c:numRef>
              <c:f>'Libor Corr'!$C$71:$V$71</c:f>
              <c:numCache>
                <c:formatCode>General</c:formatCode>
                <c:ptCount val="20"/>
                <c:pt idx="0">
                  <c:v>0.59917948767063711</c:v>
                </c:pt>
                <c:pt idx="1">
                  <c:v>0.58640450032072178</c:v>
                </c:pt>
                <c:pt idx="2">
                  <c:v>0.57927363032258128</c:v>
                </c:pt>
                <c:pt idx="3">
                  <c:v>0.57899882810686942</c:v>
                </c:pt>
                <c:pt idx="4">
                  <c:v>0.58739042146167153</c:v>
                </c:pt>
                <c:pt idx="5">
                  <c:v>0.60665395797168353</c:v>
                </c:pt>
                <c:pt idx="6">
                  <c:v>0.63950442351629855</c:v>
                </c:pt>
                <c:pt idx="7">
                  <c:v>0.68950053717981619</c:v>
                </c:pt>
                <c:pt idx="8">
                  <c:v>0.76148353675653857</c:v>
                </c:pt>
                <c:pt idx="9">
                  <c:v>0.86203806110763925</c:v>
                </c:pt>
                <c:pt idx="10">
                  <c:v>1</c:v>
                </c:pt>
                <c:pt idx="11">
                  <c:v>0.84778118819789128</c:v>
                </c:pt>
                <c:pt idx="12">
                  <c:v>0.71781172217283318</c:v>
                </c:pt>
                <c:pt idx="13">
                  <c:v>0.61322077584239898</c:v>
                </c:pt>
                <c:pt idx="14">
                  <c:v>0.53223836409664327</c:v>
                </c:pt>
                <c:pt idx="15">
                  <c:v>0.4710310050703877</c:v>
                </c:pt>
                <c:pt idx="16">
                  <c:v>0.42535655523781102</c:v>
                </c:pt>
                <c:pt idx="17">
                  <c:v>0.39137293453490535</c:v>
                </c:pt>
                <c:pt idx="18">
                  <c:v>0.36593516345984201</c:v>
                </c:pt>
                <c:pt idx="19">
                  <c:v>0.34662322423382774</c:v>
                </c:pt>
              </c:numCache>
            </c:numRef>
          </c:val>
        </c:ser>
        <c:ser>
          <c:idx val="11"/>
          <c:order val="11"/>
          <c:val>
            <c:numRef>
              <c:f>'Libor Corr'!$C$72:$V$72</c:f>
              <c:numCache>
                <c:formatCode>General</c:formatCode>
                <c:ptCount val="20"/>
                <c:pt idx="0">
                  <c:v>0.57304303834995429</c:v>
                </c:pt>
                <c:pt idx="1">
                  <c:v>0.55817831389430028</c:v>
                </c:pt>
                <c:pt idx="2">
                  <c:v>0.54756939169615426</c:v>
                </c:pt>
                <c:pt idx="3">
                  <c:v>0.54217552777041456</c:v>
                </c:pt>
                <c:pt idx="4">
                  <c:v>0.54345435097498596</c:v>
                </c:pt>
                <c:pt idx="5">
                  <c:v>0.55325564055342347</c:v>
                </c:pt>
                <c:pt idx="6">
                  <c:v>0.57392588451816684</c:v>
                </c:pt>
                <c:pt idx="7">
                  <c:v>0.6085828499881919</c:v>
                </c:pt>
                <c:pt idx="8">
                  <c:v>0.6615014298368852</c:v>
                </c:pt>
                <c:pt idx="9">
                  <c:v>0.73856180947351158</c:v>
                </c:pt>
                <c:pt idx="10">
                  <c:v>0.84778118819789128</c:v>
                </c:pt>
                <c:pt idx="11">
                  <c:v>1</c:v>
                </c:pt>
                <c:pt idx="12">
                  <c:v>0.8348700908232114</c:v>
                </c:pt>
                <c:pt idx="13">
                  <c:v>0.69912339572471149</c:v>
                </c:pt>
                <c:pt idx="14">
                  <c:v>0.59267442346285426</c:v>
                </c:pt>
                <c:pt idx="15">
                  <c:v>0.51179125952232929</c:v>
                </c:pt>
                <c:pt idx="16">
                  <c:v>0.45154555623278247</c:v>
                </c:pt>
                <c:pt idx="17">
                  <c:v>0.4071307998696011</c:v>
                </c:pt>
                <c:pt idx="18">
                  <c:v>0.37443901972785532</c:v>
                </c:pt>
                <c:pt idx="19">
                  <c:v>0.35021576706193563</c:v>
                </c:pt>
              </c:numCache>
            </c:numRef>
          </c:val>
        </c:ser>
        <c:ser>
          <c:idx val="12"/>
          <c:order val="12"/>
          <c:val>
            <c:numRef>
              <c:f>'Libor Corr'!$C$73:$V$73</c:f>
              <c:numCache>
                <c:formatCode>General</c:formatCode>
                <c:ptCount val="20"/>
                <c:pt idx="0">
                  <c:v>0.54940725837470694</c:v>
                </c:pt>
                <c:pt idx="1">
                  <c:v>0.53349551821685059</c:v>
                </c:pt>
                <c:pt idx="2">
                  <c:v>0.52080322299368753</c:v>
                </c:pt>
                <c:pt idx="3">
                  <c:v>0.51203906751018957</c:v>
                </c:pt>
                <c:pt idx="4">
                  <c:v>0.50830248437609304</c:v>
                </c:pt>
                <c:pt idx="5">
                  <c:v>0.51103627420576203</c:v>
                </c:pt>
                <c:pt idx="6">
                  <c:v>0.52211921395879124</c:v>
                </c:pt>
                <c:pt idx="7">
                  <c:v>0.54408629199567249</c:v>
                </c:pt>
                <c:pt idx="8">
                  <c:v>0.58045092967969403</c:v>
                </c:pt>
                <c:pt idx="9">
                  <c:v>0.63610415143626631</c:v>
                </c:pt>
                <c:pt idx="10">
                  <c:v>0.71781172217283318</c:v>
                </c:pt>
                <c:pt idx="11">
                  <c:v>0.8348700908232114</c:v>
                </c:pt>
                <c:pt idx="12">
                  <c:v>1</c:v>
                </c:pt>
                <c:pt idx="13">
                  <c:v>0.82322101556014848</c:v>
                </c:pt>
                <c:pt idx="14">
                  <c:v>0.68232928102848001</c:v>
                </c:pt>
                <c:pt idx="15">
                  <c:v>0.57425510188937812</c:v>
                </c:pt>
                <c:pt idx="16">
                  <c:v>0.49349121822307662</c:v>
                </c:pt>
                <c:pt idx="17">
                  <c:v>0.43412951307946707</c:v>
                </c:pt>
                <c:pt idx="18">
                  <c:v>0.39086040688464702</c:v>
                </c:pt>
                <c:pt idx="19">
                  <c:v>0.35933904228581559</c:v>
                </c:pt>
              </c:numCache>
            </c:numRef>
          </c:val>
        </c:ser>
        <c:ser>
          <c:idx val="13"/>
          <c:order val="13"/>
          <c:val>
            <c:numRef>
              <c:f>'Libor Corr'!$C$74:$V$74</c:f>
              <c:numCache>
                <c:formatCode>General</c:formatCode>
                <c:ptCount val="20"/>
                <c:pt idx="0">
                  <c:v>0.52781594615759531</c:v>
                </c:pt>
                <c:pt idx="1">
                  <c:v>0.51156576823518807</c:v>
                </c:pt>
                <c:pt idx="2">
                  <c:v>0.49778589827025094</c:v>
                </c:pt>
                <c:pt idx="3">
                  <c:v>0.48697322860524112</c:v>
                </c:pt>
                <c:pt idx="4">
                  <c:v>0.47991783352816986</c:v>
                </c:pt>
                <c:pt idx="5">
                  <c:v>0.47768798756801878</c:v>
                </c:pt>
                <c:pt idx="6">
                  <c:v>0.48170821055921748</c:v>
                </c:pt>
                <c:pt idx="7">
                  <c:v>0.4939309995148311</c:v>
                </c:pt>
                <c:pt idx="8">
                  <c:v>0.51709441653957833</c:v>
                </c:pt>
                <c:pt idx="9">
                  <c:v>0.55505559832726203</c:v>
                </c:pt>
                <c:pt idx="10">
                  <c:v>0.61322077584239898</c:v>
                </c:pt>
                <c:pt idx="11">
                  <c:v>0.69912339572471149</c:v>
                </c:pt>
                <c:pt idx="12">
                  <c:v>0.82322101556014848</c:v>
                </c:pt>
                <c:pt idx="13">
                  <c:v>1</c:v>
                </c:pt>
                <c:pt idx="14">
                  <c:v>0.81272407229364318</c:v>
                </c:pt>
                <c:pt idx="15">
                  <c:v>0.66724686902297614</c:v>
                </c:pt>
                <c:pt idx="16">
                  <c:v>0.55774972633641096</c:v>
                </c:pt>
                <c:pt idx="17">
                  <c:v>0.47711955733817107</c:v>
                </c:pt>
                <c:pt idx="18">
                  <c:v>0.41856989208588152</c:v>
                </c:pt>
                <c:pt idx="19">
                  <c:v>0.37634200982713972</c:v>
                </c:pt>
              </c:numCache>
            </c:numRef>
          </c:val>
        </c:ser>
        <c:ser>
          <c:idx val="14"/>
          <c:order val="14"/>
          <c:val>
            <c:numRef>
              <c:f>'Libor Corr'!$C$75:$V$75</c:f>
              <c:numCache>
                <c:formatCode>General</c:formatCode>
                <c:ptCount val="20"/>
                <c:pt idx="0">
                  <c:v>0.50792654336594145</c:v>
                </c:pt>
                <c:pt idx="1">
                  <c:v>0.49179855216196638</c:v>
                </c:pt>
                <c:pt idx="2">
                  <c:v>0.47760906124672875</c:v>
                </c:pt>
                <c:pt idx="3">
                  <c:v>0.46569080425050796</c:v>
                </c:pt>
                <c:pt idx="4">
                  <c:v>0.45658943020633086</c:v>
                </c:pt>
                <c:pt idx="5">
                  <c:v>0.45106440584437663</c:v>
                </c:pt>
                <c:pt idx="6">
                  <c:v>0.45015174735764002</c:v>
                </c:pt>
                <c:pt idx="7">
                  <c:v>0.45529424362197957</c:v>
                </c:pt>
                <c:pt idx="8">
                  <c:v>0.46853998584886813</c:v>
                </c:pt>
                <c:pt idx="9">
                  <c:v>0.49280776432826423</c:v>
                </c:pt>
                <c:pt idx="10">
                  <c:v>0.53223836409664327</c:v>
                </c:pt>
                <c:pt idx="11">
                  <c:v>0.59267442346285426</c:v>
                </c:pt>
                <c:pt idx="12">
                  <c:v>0.68232928102848001</c:v>
                </c:pt>
                <c:pt idx="13">
                  <c:v>0.81272407229364318</c:v>
                </c:pt>
                <c:pt idx="14">
                  <c:v>1</c:v>
                </c:pt>
                <c:pt idx="15">
                  <c:v>0.80326567541404303</c:v>
                </c:pt>
                <c:pt idx="16">
                  <c:v>0.65369882001405366</c:v>
                </c:pt>
                <c:pt idx="17">
                  <c:v>0.54295643603173305</c:v>
                </c:pt>
                <c:pt idx="18">
                  <c:v>0.46247163143837294</c:v>
                </c:pt>
                <c:pt idx="19">
                  <c:v>0.40466896425319954</c:v>
                </c:pt>
              </c:numCache>
            </c:numRef>
          </c:val>
        </c:ser>
        <c:ser>
          <c:idx val="15"/>
          <c:order val="15"/>
          <c:val>
            <c:numRef>
              <c:f>'Libor Corr'!$C$76:$V$76</c:f>
              <c:numCache>
                <c:formatCode>General</c:formatCode>
                <c:ptCount val="20"/>
                <c:pt idx="0">
                  <c:v>0.48948585840872483</c:v>
                </c:pt>
                <c:pt idx="1">
                  <c:v>0.47376636118501225</c:v>
                </c:pt>
                <c:pt idx="2">
                  <c:v>0.45961048161817741</c:v>
                </c:pt>
                <c:pt idx="3">
                  <c:v>0.4472306215218031</c:v>
                </c:pt>
                <c:pt idx="4">
                  <c:v>0.43699005812272917</c:v>
                </c:pt>
                <c:pt idx="5">
                  <c:v>0.42941031818481717</c:v>
                </c:pt>
                <c:pt idx="6">
                  <c:v>0.42521960407136455</c:v>
                </c:pt>
                <c:pt idx="7">
                  <c:v>0.42544905131556743</c:v>
                </c:pt>
                <c:pt idx="8">
                  <c:v>0.43158114595585756</c:v>
                </c:pt>
                <c:pt idx="9">
                  <c:v>0.44575299346654945</c:v>
                </c:pt>
                <c:pt idx="10">
                  <c:v>0.4710310050703877</c:v>
                </c:pt>
                <c:pt idx="11">
                  <c:v>0.51179125952232929</c:v>
                </c:pt>
                <c:pt idx="12">
                  <c:v>0.57425510188937812</c:v>
                </c:pt>
                <c:pt idx="13">
                  <c:v>0.66724686902297614</c:v>
                </c:pt>
                <c:pt idx="14">
                  <c:v>0.80326567541404303</c:v>
                </c:pt>
                <c:pt idx="15">
                  <c:v>1</c:v>
                </c:pt>
                <c:pt idx="16">
                  <c:v>0.79473812267076238</c:v>
                </c:pt>
                <c:pt idx="17">
                  <c:v>0.64152114145986572</c:v>
                </c:pt>
                <c:pt idx="18">
                  <c:v>0.52969030134038975</c:v>
                </c:pt>
                <c:pt idx="19">
                  <c:v>0.44936066766323218</c:v>
                </c:pt>
              </c:numCache>
            </c:numRef>
          </c:val>
        </c:ser>
        <c:ser>
          <c:idx val="16"/>
          <c:order val="16"/>
          <c:val>
            <c:numRef>
              <c:f>'Libor Corr'!$C$77:$V$77</c:f>
              <c:numCache>
                <c:formatCode>General</c:formatCode>
                <c:ptCount val="20"/>
                <c:pt idx="0">
                  <c:v>0.47230631091783393</c:v>
                </c:pt>
                <c:pt idx="1">
                  <c:v>0.45716355017335242</c:v>
                </c:pt>
                <c:pt idx="2">
                  <c:v>0.44331941616758985</c:v>
                </c:pt>
                <c:pt idx="3">
                  <c:v>0.43090155802926927</c:v>
                </c:pt>
                <c:pt idx="4">
                  <c:v>0.42014259420314254</c:v>
                </c:pt>
                <c:pt idx="5">
                  <c:v>0.41138906543368642</c:v>
                </c:pt>
                <c:pt idx="6">
                  <c:v>0.40513758606904737</c:v>
                </c:pt>
                <c:pt idx="7">
                  <c:v>0.40210440757025256</c:v>
                </c:pt>
                <c:pt idx="8">
                  <c:v>0.40333357938030223</c:v>
                </c:pt>
                <c:pt idx="9">
                  <c:v>0.41034792911877388</c:v>
                </c:pt>
                <c:pt idx="10">
                  <c:v>0.42535655523781102</c:v>
                </c:pt>
                <c:pt idx="11">
                  <c:v>0.45154555623278247</c:v>
                </c:pt>
                <c:pt idx="12">
                  <c:v>0.49349121822307662</c:v>
                </c:pt>
                <c:pt idx="13">
                  <c:v>0.55774972633641096</c:v>
                </c:pt>
                <c:pt idx="14">
                  <c:v>0.65369882001405366</c:v>
                </c:pt>
                <c:pt idx="15">
                  <c:v>0.79473812267076238</c:v>
                </c:pt>
                <c:pt idx="16">
                  <c:v>1</c:v>
                </c:pt>
                <c:pt idx="17">
                  <c:v>0.78704298010970419</c:v>
                </c:pt>
                <c:pt idx="18">
                  <c:v>0.63056562147575745</c:v>
                </c:pt>
                <c:pt idx="19">
                  <c:v>0.51778472513396157</c:v>
                </c:pt>
              </c:numCache>
            </c:numRef>
          </c:val>
        </c:ser>
        <c:ser>
          <c:idx val="17"/>
          <c:order val="17"/>
          <c:val>
            <c:numRef>
              <c:f>'Libor Corr'!$C$78:$V$78</c:f>
              <c:numCache>
                <c:formatCode>General</c:formatCode>
                <c:ptCount val="20"/>
                <c:pt idx="0">
                  <c:v>0.45624669692326703</c:v>
                </c:pt>
                <c:pt idx="1">
                  <c:v>0.44177118534036208</c:v>
                </c:pt>
                <c:pt idx="2">
                  <c:v>0.42840473000587215</c:v>
                </c:pt>
                <c:pt idx="3">
                  <c:v>0.41621713078424838</c:v>
                </c:pt>
                <c:pt idx="4">
                  <c:v>0.4053502565251737</c:v>
                </c:pt>
                <c:pt idx="5">
                  <c:v>0.39602633051447056</c:v>
                </c:pt>
                <c:pt idx="6">
                  <c:v>0.38857418155958856</c:v>
                </c:pt>
                <c:pt idx="7">
                  <c:v>0.38347853744125726</c:v>
                </c:pt>
                <c:pt idx="8">
                  <c:v>0.38145717592921619</c:v>
                </c:pt>
                <c:pt idx="9">
                  <c:v>0.38357029269481063</c:v>
                </c:pt>
                <c:pt idx="10">
                  <c:v>0.39137293453490535</c:v>
                </c:pt>
                <c:pt idx="11">
                  <c:v>0.4071307998696011</c:v>
                </c:pt>
                <c:pt idx="12">
                  <c:v>0.43412951307946707</c:v>
                </c:pt>
                <c:pt idx="13">
                  <c:v>0.47711955733817107</c:v>
                </c:pt>
                <c:pt idx="14">
                  <c:v>0.54295643603173305</c:v>
                </c:pt>
                <c:pt idx="15">
                  <c:v>0.64152114145986572</c:v>
                </c:pt>
                <c:pt idx="16">
                  <c:v>0.78704298010970419</c:v>
                </c:pt>
                <c:pt idx="17">
                  <c:v>1</c:v>
                </c:pt>
                <c:pt idx="18">
                  <c:v>0.78009173759324879</c:v>
                </c:pt>
                <c:pt idx="19">
                  <c:v>0.62069973090552422</c:v>
                </c:pt>
              </c:numCache>
            </c:numRef>
          </c:val>
        </c:ser>
        <c:ser>
          <c:idx val="18"/>
          <c:order val="18"/>
          <c:val>
            <c:numRef>
              <c:f>'Libor Corr'!$C$79:$V$79</c:f>
              <c:numCache>
                <c:formatCode>General</c:formatCode>
                <c:ptCount val="20"/>
                <c:pt idx="0">
                  <c:v>0.44119795761376435</c:v>
                </c:pt>
                <c:pt idx="1">
                  <c:v>0.42743025615721669</c:v>
                </c:pt>
                <c:pt idx="2">
                  <c:v>0.41463316523800969</c:v>
                </c:pt>
                <c:pt idx="3">
                  <c:v>0.4028380589799645</c:v>
                </c:pt>
                <c:pt idx="4">
                  <c:v>0.39212536333315767</c:v>
                </c:pt>
                <c:pt idx="5">
                  <c:v>0.38263135897832939</c:v>
                </c:pt>
                <c:pt idx="6">
                  <c:v>0.37456680870165032</c:v>
                </c:pt>
                <c:pt idx="7">
                  <c:v>0.36825129564124764</c:v>
                </c:pt>
                <c:pt idx="8">
                  <c:v>0.36416726367373753</c:v>
                </c:pt>
                <c:pt idx="9">
                  <c:v>0.36303761446061716</c:v>
                </c:pt>
                <c:pt idx="10">
                  <c:v>0.36593516345984201</c:v>
                </c:pt>
                <c:pt idx="11">
                  <c:v>0.37443901972785532</c:v>
                </c:pt>
                <c:pt idx="12">
                  <c:v>0.39086040688464702</c:v>
                </c:pt>
                <c:pt idx="13">
                  <c:v>0.41856989208588152</c:v>
                </c:pt>
                <c:pt idx="14">
                  <c:v>0.46247163143837294</c:v>
                </c:pt>
                <c:pt idx="15">
                  <c:v>0.52969030134038975</c:v>
                </c:pt>
                <c:pt idx="16">
                  <c:v>0.63056562147575745</c:v>
                </c:pt>
                <c:pt idx="17">
                  <c:v>0.78009173759324879</c:v>
                </c:pt>
                <c:pt idx="18">
                  <c:v>1</c:v>
                </c:pt>
                <c:pt idx="19">
                  <c:v>0.77380536825053126</c:v>
                </c:pt>
              </c:numCache>
            </c:numRef>
          </c:val>
        </c:ser>
        <c:ser>
          <c:idx val="19"/>
          <c:order val="19"/>
          <c:val>
            <c:numRef>
              <c:f>'Libor Corr'!$C$80:$V$80</c:f>
              <c:numCache>
                <c:formatCode>General</c:formatCode>
                <c:ptCount val="20"/>
                <c:pt idx="0">
                  <c:v>0.42707317221086255</c:v>
                </c:pt>
                <c:pt idx="1">
                  <c:v>0.41402249455059154</c:v>
                </c:pt>
                <c:pt idx="2">
                  <c:v>0.40183843624989957</c:v>
                </c:pt>
                <c:pt idx="3">
                  <c:v>0.39052751553808307</c:v>
                </c:pt>
                <c:pt idx="4">
                  <c:v>0.38012949571336146</c:v>
                </c:pt>
                <c:pt idx="5">
                  <c:v>0.37072259520228501</c:v>
                </c:pt>
                <c:pt idx="6">
                  <c:v>0.36243644975178385</c:v>
                </c:pt>
                <c:pt idx="7">
                  <c:v>0.355475678824279</c:v>
                </c:pt>
                <c:pt idx="8">
                  <c:v>0.35015715396301911</c:v>
                </c:pt>
                <c:pt idx="9">
                  <c:v>0.3469641027407826</c:v>
                </c:pt>
                <c:pt idx="10">
                  <c:v>0.34662322423382774</c:v>
                </c:pt>
                <c:pt idx="11">
                  <c:v>0.35021576706193563</c:v>
                </c:pt>
                <c:pt idx="12">
                  <c:v>0.35933904228581559</c:v>
                </c:pt>
                <c:pt idx="13">
                  <c:v>0.37634200982713972</c:v>
                </c:pt>
                <c:pt idx="14">
                  <c:v>0.40466896425319954</c:v>
                </c:pt>
                <c:pt idx="15">
                  <c:v>0.44936066766323218</c:v>
                </c:pt>
                <c:pt idx="16">
                  <c:v>0.51778472513396157</c:v>
                </c:pt>
                <c:pt idx="17">
                  <c:v>0.62069973090552422</c:v>
                </c:pt>
                <c:pt idx="18">
                  <c:v>0.77380536825053126</c:v>
                </c:pt>
                <c:pt idx="19">
                  <c:v>1</c:v>
                </c:pt>
              </c:numCache>
            </c:numRef>
          </c:val>
        </c:ser>
        <c:bandFmts/>
        <c:axId val="179017984"/>
        <c:axId val="179028352"/>
        <c:axId val="179010176"/>
      </c:surface3DChart>
      <c:catAx>
        <c:axId val="179017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i-th Libor</a:t>
                </a:r>
              </a:p>
            </c:rich>
          </c:tx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179028352"/>
        <c:crosses val="autoZero"/>
        <c:auto val="1"/>
        <c:lblAlgn val="ctr"/>
        <c:lblOffset val="100"/>
        <c:noMultiLvlLbl val="0"/>
      </c:catAx>
      <c:valAx>
        <c:axId val="179028352"/>
        <c:scaling>
          <c:orientation val="minMax"/>
        </c:scaling>
        <c:delete val="0"/>
        <c:axPos val="r"/>
        <c:majorGridlines/>
        <c:title>
          <c:tx>
            <c:rich>
              <a:bodyPr rot="0" vert="wordArtVert"/>
              <a:lstStyle/>
              <a:p>
                <a:pPr>
                  <a:defRPr sz="1600"/>
                </a:pPr>
                <a:r>
                  <a:rPr lang="en-US" sz="1600"/>
                  <a:t>Correlation</a:t>
                </a:r>
              </a:p>
            </c:rich>
          </c:tx>
          <c:layout>
            <c:manualLayout>
              <c:xMode val="edge"/>
              <c:yMode val="edge"/>
              <c:x val="0.78477948744677495"/>
              <c:y val="0.1215171343018742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179017984"/>
        <c:crosses val="autoZero"/>
        <c:crossBetween val="midCat"/>
      </c:valAx>
      <c:serAx>
        <c:axId val="179010176"/>
        <c:scaling>
          <c:orientation val="minMax"/>
        </c:scaling>
        <c:delete val="1"/>
        <c:axPos val="b"/>
        <c:majorGridlines/>
        <c:title>
          <c:tx>
            <c:rich>
              <a:bodyPr rot="0" vert="horz"/>
              <a:lstStyle/>
              <a:p>
                <a:pPr>
                  <a:defRPr sz="1600"/>
                </a:pPr>
                <a:r>
                  <a:rPr lang="en-US" sz="1600"/>
                  <a:t>j-th Libor</a:t>
                </a:r>
              </a:p>
            </c:rich>
          </c:tx>
          <c:overlay val="0"/>
        </c:title>
        <c:majorTickMark val="none"/>
        <c:minorTickMark val="none"/>
        <c:tickLblPos val="nextTo"/>
        <c:crossAx val="179028352"/>
        <c:crosses val="autoZero"/>
      </c:serAx>
    </c:plotArea>
    <c:legend>
      <c:legendPos val="r"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Parameteric Correlation - 3 Parameter</a:t>
            </a:r>
          </a:p>
        </c:rich>
      </c:tx>
      <c:overlay val="0"/>
    </c:title>
    <c:autoTitleDeleted val="0"/>
    <c:view3D>
      <c:rotX val="10"/>
      <c:rotY val="1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0"/>
        <c:ser>
          <c:idx val="0"/>
          <c:order val="0"/>
          <c:val>
            <c:numRef>
              <c:f>'Libor Corr'!$C$91:$V$91</c:f>
              <c:numCache>
                <c:formatCode>General</c:formatCode>
                <c:ptCount val="20"/>
                <c:pt idx="0">
                  <c:v>1</c:v>
                </c:pt>
                <c:pt idx="1">
                  <c:v>0.92793977112330017</c:v>
                </c:pt>
                <c:pt idx="2">
                  <c:v>0.86308878048515081</c:v>
                </c:pt>
                <c:pt idx="3">
                  <c:v>0.80481615372004967</c:v>
                </c:pt>
                <c:pt idx="4">
                  <c:v>0.75254602659357128</c:v>
                </c:pt>
                <c:pt idx="5">
                  <c:v>0.70575547498799973</c:v>
                </c:pt>
                <c:pt idx="6">
                  <c:v>0.66397218902648436</c:v>
                </c:pt>
                <c:pt idx="7">
                  <c:v>0.62677202463716986</c:v>
                </c:pt>
                <c:pt idx="8">
                  <c:v>0.59377654497009369</c:v>
                </c:pt>
                <c:pt idx="9">
                  <c:v>0.56465064677764631</c:v>
                </c:pt>
                <c:pt idx="10">
                  <c:v>0.53910035321167082</c:v>
                </c:pt>
                <c:pt idx="11">
                  <c:v>0.51687084450724508</c:v>
                </c:pt>
                <c:pt idx="12">
                  <c:v>0.49774479176126812</c:v>
                </c:pt>
                <c:pt idx="13">
                  <c:v>0.48154105657778884</c:v>
                </c:pt>
                <c:pt idx="14">
                  <c:v>0.46811382094781429</c:v>
                </c:pt>
                <c:pt idx="15">
                  <c:v>0.45735221771538348</c:v>
                </c:pt>
                <c:pt idx="16">
                  <c:v>0.44918054291741494</c:v>
                </c:pt>
                <c:pt idx="17">
                  <c:v>0.44355914801472296</c:v>
                </c:pt>
                <c:pt idx="18">
                  <c:v>0.44048613377103307</c:v>
                </c:pt>
                <c:pt idx="19">
                  <c:v>0.44</c:v>
                </c:pt>
              </c:numCache>
            </c:numRef>
          </c:val>
        </c:ser>
        <c:ser>
          <c:idx val="1"/>
          <c:order val="1"/>
          <c:val>
            <c:numRef>
              <c:f>'Libor Corr'!$C$92:$V$92</c:f>
              <c:numCache>
                <c:formatCode>General</c:formatCode>
                <c:ptCount val="20"/>
                <c:pt idx="0">
                  <c:v>0.92793977112330017</c:v>
                </c:pt>
                <c:pt idx="1">
                  <c:v>1</c:v>
                </c:pt>
                <c:pt idx="2">
                  <c:v>0.93011293118771565</c:v>
                </c:pt>
                <c:pt idx="3">
                  <c:v>0.86731507665179008</c:v>
                </c:pt>
                <c:pt idx="4">
                  <c:v>0.81098585275916202</c:v>
                </c:pt>
                <c:pt idx="5">
                  <c:v>0.76056172711905712</c:v>
                </c:pt>
                <c:pt idx="6">
                  <c:v>0.71553371208858219</c:v>
                </c:pt>
                <c:pt idx="7">
                  <c:v>0.67544472620075613</c:v>
                </c:pt>
                <c:pt idx="8">
                  <c:v>0.63988694465731166</c:v>
                </c:pt>
                <c:pt idx="9">
                  <c:v>0.60849924138300371</c:v>
                </c:pt>
                <c:pt idx="10">
                  <c:v>0.5809648104198325</c:v>
                </c:pt>
                <c:pt idx="11">
                  <c:v>0.55700904368131199</c:v>
                </c:pt>
                <c:pt idx="12">
                  <c:v>0.53639773533871971</c:v>
                </c:pt>
                <c:pt idx="13">
                  <c:v>0.5189356804858879</c:v>
                </c:pt>
                <c:pt idx="14">
                  <c:v>0.50446573744883016</c:v>
                </c:pt>
                <c:pt idx="15">
                  <c:v>0.49286842955523319</c:v>
                </c:pt>
                <c:pt idx="16">
                  <c:v>0.48406217396379919</c:v>
                </c:pt>
                <c:pt idx="17">
                  <c:v>0.47800424318248658</c:v>
                </c:pt>
                <c:pt idx="18">
                  <c:v>0.47469259048764639</c:v>
                </c:pt>
                <c:pt idx="19">
                  <c:v>0.47416870544018841</c:v>
                </c:pt>
              </c:numCache>
            </c:numRef>
          </c:val>
        </c:ser>
        <c:ser>
          <c:idx val="2"/>
          <c:order val="2"/>
          <c:val>
            <c:numRef>
              <c:f>'Libor Corr'!$C$93:$V$93</c:f>
              <c:numCache>
                <c:formatCode>General</c:formatCode>
                <c:ptCount val="20"/>
                <c:pt idx="0">
                  <c:v>0.86308878048515081</c:v>
                </c:pt>
                <c:pt idx="1">
                  <c:v>0.93011293118771565</c:v>
                </c:pt>
                <c:pt idx="2">
                  <c:v>1</c:v>
                </c:pt>
                <c:pt idx="3">
                  <c:v>0.93248362383723093</c:v>
                </c:pt>
                <c:pt idx="4">
                  <c:v>0.87192191997972412</c:v>
                </c:pt>
                <c:pt idx="5">
                  <c:v>0.81770901319246392</c:v>
                </c:pt>
                <c:pt idx="6">
                  <c:v>0.76929767138585559</c:v>
                </c:pt>
                <c:pt idx="7">
                  <c:v>0.72619646878604427</c:v>
                </c:pt>
                <c:pt idx="8">
                  <c:v>0.68796693734835257</c:v>
                </c:pt>
                <c:pt idx="9">
                  <c:v>0.65422081661199505</c:v>
                </c:pt>
                <c:pt idx="10">
                  <c:v>0.62461749636999941</c:v>
                </c:pt>
                <c:pt idx="11">
                  <c:v>0.59886173496161865</c:v>
                </c:pt>
                <c:pt idx="12">
                  <c:v>0.57670172873928549</c:v>
                </c:pt>
                <c:pt idx="13">
                  <c:v>0.55792760543951214</c:v>
                </c:pt>
                <c:pt idx="14">
                  <c:v>0.54237041603609171</c:v>
                </c:pt>
                <c:pt idx="15">
                  <c:v>0.52990170658724278</c:v>
                </c:pt>
                <c:pt idx="16">
                  <c:v>0.5204337642587894</c:v>
                </c:pt>
                <c:pt idx="17">
                  <c:v>0.51392065108921225</c:v>
                </c:pt>
                <c:pt idx="18">
                  <c:v>0.51036016656760563</c:v>
                </c:pt>
                <c:pt idx="19">
                  <c:v>0.50979691770836322</c:v>
                </c:pt>
              </c:numCache>
            </c:numRef>
          </c:val>
        </c:ser>
        <c:ser>
          <c:idx val="3"/>
          <c:order val="3"/>
          <c:val>
            <c:numRef>
              <c:f>'Libor Corr'!$C$94:$V$94</c:f>
              <c:numCache>
                <c:formatCode>General</c:formatCode>
                <c:ptCount val="20"/>
                <c:pt idx="0">
                  <c:v>0.80481615372004967</c:v>
                </c:pt>
                <c:pt idx="1">
                  <c:v>0.86731507665179008</c:v>
                </c:pt>
                <c:pt idx="2">
                  <c:v>0.93248362383723093</c:v>
                </c:pt>
                <c:pt idx="3">
                  <c:v>1</c:v>
                </c:pt>
                <c:pt idx="4">
                  <c:v>0.9350533325096998</c:v>
                </c:pt>
                <c:pt idx="5">
                  <c:v>0.87691514605644016</c:v>
                </c:pt>
                <c:pt idx="6">
                  <c:v>0.82499858627022904</c:v>
                </c:pt>
                <c:pt idx="7">
                  <c:v>0.77877664574708394</c:v>
                </c:pt>
                <c:pt idx="8">
                  <c:v>0.73777910921086609</c:v>
                </c:pt>
                <c:pt idx="9">
                  <c:v>0.70158960424402284</c:v>
                </c:pt>
                <c:pt idx="10">
                  <c:v>0.66984285879430006</c:v>
                </c:pt>
                <c:pt idx="11">
                  <c:v>0.64222225426036283</c:v>
                </c:pt>
                <c:pt idx="12">
                  <c:v>0.61845775517871326</c:v>
                </c:pt>
                <c:pt idx="13">
                  <c:v>0.59832429350727223</c:v>
                </c:pt>
                <c:pt idx="14">
                  <c:v>0.58164068748382103</c:v>
                </c:pt>
                <c:pt idx="15">
                  <c:v>0.56826918247278457</c:v>
                </c:pt>
                <c:pt idx="16">
                  <c:v>0.5581157148016932</c:v>
                </c:pt>
                <c:pt idx="17">
                  <c:v>0.55113102037588102</c:v>
                </c:pt>
                <c:pt idx="18">
                  <c:v>0.54731273935668734</c:v>
                </c:pt>
                <c:pt idx="19">
                  <c:v>0.54670870852456976</c:v>
                </c:pt>
              </c:numCache>
            </c:numRef>
          </c:val>
        </c:ser>
        <c:ser>
          <c:idx val="4"/>
          <c:order val="4"/>
          <c:val>
            <c:numRef>
              <c:f>'Libor Corr'!$C$95:$V$95</c:f>
              <c:numCache>
                <c:formatCode>General</c:formatCode>
                <c:ptCount val="20"/>
                <c:pt idx="0">
                  <c:v>0.75254602659357128</c:v>
                </c:pt>
                <c:pt idx="1">
                  <c:v>0.81098585275916202</c:v>
                </c:pt>
                <c:pt idx="2">
                  <c:v>0.87192191997972412</c:v>
                </c:pt>
                <c:pt idx="3">
                  <c:v>0.9350533325096998</c:v>
                </c:pt>
                <c:pt idx="4">
                  <c:v>1</c:v>
                </c:pt>
                <c:pt idx="5">
                  <c:v>0.93782366798563699</c:v>
                </c:pt>
                <c:pt idx="6">
                  <c:v>0.88230110260761085</c:v>
                </c:pt>
                <c:pt idx="7">
                  <c:v>0.83286869173208933</c:v>
                </c:pt>
                <c:pt idx="8">
                  <c:v>0.78902356000449059</c:v>
                </c:pt>
                <c:pt idx="9">
                  <c:v>0.75032041473072331</c:v>
                </c:pt>
                <c:pt idx="10">
                  <c:v>0.71636861289658194</c:v>
                </c:pt>
                <c:pt idx="11">
                  <c:v>0.68682954429628829</c:v>
                </c:pt>
                <c:pt idx="12">
                  <c:v>0.66141441742019313</c:v>
                </c:pt>
                <c:pt idx="13">
                  <c:v>0.63988253151438879</c:v>
                </c:pt>
                <c:pt idx="14">
                  <c:v>0.62204012034552836</c:v>
                </c:pt>
                <c:pt idx="15">
                  <c:v>0.60773986115587642</c:v>
                </c:pt>
                <c:pt idx="16">
                  <c:v>0.59688115682524834</c:v>
                </c:pt>
                <c:pt idx="17">
                  <c:v>0.58941132148755149</c:v>
                </c:pt>
                <c:pt idx="18">
                  <c:v>0.58532783139512501</c:v>
                </c:pt>
                <c:pt idx="19">
                  <c:v>0.58468184596187034</c:v>
                </c:pt>
              </c:numCache>
            </c:numRef>
          </c:val>
        </c:ser>
        <c:ser>
          <c:idx val="5"/>
          <c:order val="5"/>
          <c:val>
            <c:numRef>
              <c:f>'Libor Corr'!$C$96:$V$96</c:f>
              <c:numCache>
                <c:formatCode>General</c:formatCode>
                <c:ptCount val="20"/>
                <c:pt idx="0">
                  <c:v>0.70575547498799973</c:v>
                </c:pt>
                <c:pt idx="1">
                  <c:v>0.76056172711905712</c:v>
                </c:pt>
                <c:pt idx="2">
                  <c:v>0.81770901319246392</c:v>
                </c:pt>
                <c:pt idx="3">
                  <c:v>0.87691514605644016</c:v>
                </c:pt>
                <c:pt idx="4">
                  <c:v>0.93782366798563699</c:v>
                </c:pt>
                <c:pt idx="5">
                  <c:v>1</c:v>
                </c:pt>
                <c:pt idx="6">
                  <c:v>0.94079637007105632</c:v>
                </c:pt>
                <c:pt idx="7">
                  <c:v>0.8880866629448777</c:v>
                </c:pt>
                <c:pt idx="8">
                  <c:v>0.84133466336933471</c:v>
                </c:pt>
                <c:pt idx="9">
                  <c:v>0.80006555639861987</c:v>
                </c:pt>
                <c:pt idx="10">
                  <c:v>0.76386279996033679</c:v>
                </c:pt>
                <c:pt idx="11">
                  <c:v>0.73236533448930541</c:v>
                </c:pt>
                <c:pt idx="12">
                  <c:v>0.70526522202287056</c:v>
                </c:pt>
                <c:pt idx="13">
                  <c:v>0.68230580370060434</c:v>
                </c:pt>
                <c:pt idx="14">
                  <c:v>0.66328046687243025</c:v>
                </c:pt>
                <c:pt idx="15">
                  <c:v>0.64803212149811529</c:v>
                </c:pt>
                <c:pt idx="16">
                  <c:v>0.63645350101613107</c:v>
                </c:pt>
                <c:pt idx="17">
                  <c:v>0.62848842656483106</c:v>
                </c:pt>
                <c:pt idx="18">
                  <c:v>0.62413420707579048</c:v>
                </c:pt>
                <c:pt idx="19">
                  <c:v>0.6234453937569262</c:v>
                </c:pt>
              </c:numCache>
            </c:numRef>
          </c:val>
        </c:ser>
        <c:ser>
          <c:idx val="6"/>
          <c:order val="6"/>
          <c:val>
            <c:numRef>
              <c:f>'Libor Corr'!$C$97:$V$97</c:f>
              <c:numCache>
                <c:formatCode>General</c:formatCode>
                <c:ptCount val="20"/>
                <c:pt idx="0">
                  <c:v>0.66397218902648436</c:v>
                </c:pt>
                <c:pt idx="1">
                  <c:v>0.71553371208858219</c:v>
                </c:pt>
                <c:pt idx="2">
                  <c:v>0.76929767138585559</c:v>
                </c:pt>
                <c:pt idx="3">
                  <c:v>0.82499858627022904</c:v>
                </c:pt>
                <c:pt idx="4">
                  <c:v>0.88230110260761085</c:v>
                </c:pt>
                <c:pt idx="5">
                  <c:v>0.94079637007105632</c:v>
                </c:pt>
                <c:pt idx="6">
                  <c:v>1</c:v>
                </c:pt>
                <c:pt idx="7">
                  <c:v>0.94397330941849023</c:v>
                </c:pt>
                <c:pt idx="8">
                  <c:v>0.89427924058188124</c:v>
                </c:pt>
                <c:pt idx="9">
                  <c:v>0.85041309878586446</c:v>
                </c:pt>
                <c:pt idx="10">
                  <c:v>0.81193212926899772</c:v>
                </c:pt>
                <c:pt idx="11">
                  <c:v>0.77845255125079982</c:v>
                </c:pt>
                <c:pt idx="12">
                  <c:v>0.74964704845704644</c:v>
                </c:pt>
                <c:pt idx="13">
                  <c:v>0.72524281067227248</c:v>
                </c:pt>
                <c:pt idx="14">
                  <c:v>0.70502022326290881</c:v>
                </c:pt>
                <c:pt idx="15">
                  <c:v>0.68881231062697534</c:v>
                </c:pt>
                <c:pt idx="16">
                  <c:v>0.67650505599640132</c:v>
                </c:pt>
                <c:pt idx="17">
                  <c:v>0.66803874521471918</c:v>
                </c:pt>
                <c:pt idx="18">
                  <c:v>0.66341051786652938</c:v>
                </c:pt>
                <c:pt idx="19">
                  <c:v>0.66267835802750674</c:v>
                </c:pt>
              </c:numCache>
            </c:numRef>
          </c:val>
        </c:ser>
        <c:ser>
          <c:idx val="7"/>
          <c:order val="7"/>
          <c:val>
            <c:numRef>
              <c:f>'Libor Corr'!$C$98:$V$98</c:f>
              <c:numCache>
                <c:formatCode>General</c:formatCode>
                <c:ptCount val="20"/>
                <c:pt idx="0">
                  <c:v>0.62677202463716986</c:v>
                </c:pt>
                <c:pt idx="1">
                  <c:v>0.67544472620075613</c:v>
                </c:pt>
                <c:pt idx="2">
                  <c:v>0.72619646878604427</c:v>
                </c:pt>
                <c:pt idx="3">
                  <c:v>0.77877664574708394</c:v>
                </c:pt>
                <c:pt idx="4">
                  <c:v>0.83286869173208933</c:v>
                </c:pt>
                <c:pt idx="5">
                  <c:v>0.8880866629448777</c:v>
                </c:pt>
                <c:pt idx="6">
                  <c:v>0.94397330941849023</c:v>
                </c:pt>
                <c:pt idx="7">
                  <c:v>1</c:v>
                </c:pt>
                <c:pt idx="8">
                  <c:v>0.94735648948885876</c:v>
                </c:pt>
                <c:pt idx="9">
                  <c:v>0.90088680506204022</c:v>
                </c:pt>
                <c:pt idx="10">
                  <c:v>0.86012191358372947</c:v>
                </c:pt>
                <c:pt idx="11">
                  <c:v>0.82465525612196056</c:v>
                </c:pt>
                <c:pt idx="12">
                  <c:v>0.7941400895316062</c:v>
                </c:pt>
                <c:pt idx="13">
                  <c:v>0.76828741176913051</c:v>
                </c:pt>
                <c:pt idx="14">
                  <c:v>0.74686457363632219</c:v>
                </c:pt>
                <c:pt idx="15">
                  <c:v>0.72969468919762137</c:v>
                </c:pt>
                <c:pt idx="16">
                  <c:v>0.71665697456334265</c:v>
                </c:pt>
                <c:pt idx="17">
                  <c:v>0.70768817142324369</c:v>
                </c:pt>
                <c:pt idx="18">
                  <c:v>0.70278524959059052</c:v>
                </c:pt>
                <c:pt idx="19">
                  <c:v>0.70200963461110166</c:v>
                </c:pt>
              </c:numCache>
            </c:numRef>
          </c:val>
        </c:ser>
        <c:ser>
          <c:idx val="8"/>
          <c:order val="8"/>
          <c:val>
            <c:numRef>
              <c:f>'Libor Corr'!$C$99:$V$99</c:f>
              <c:numCache>
                <c:formatCode>General</c:formatCode>
                <c:ptCount val="20"/>
                <c:pt idx="0">
                  <c:v>0.59377654497009369</c:v>
                </c:pt>
                <c:pt idx="1">
                  <c:v>0.63988694465731166</c:v>
                </c:pt>
                <c:pt idx="2">
                  <c:v>0.68796693734835257</c:v>
                </c:pt>
                <c:pt idx="3">
                  <c:v>0.73777910921086609</c:v>
                </c:pt>
                <c:pt idx="4">
                  <c:v>0.78902356000449059</c:v>
                </c:pt>
                <c:pt idx="5">
                  <c:v>0.84133466336933471</c:v>
                </c:pt>
                <c:pt idx="6">
                  <c:v>0.89427924058188124</c:v>
                </c:pt>
                <c:pt idx="7">
                  <c:v>0.94735648948885876</c:v>
                </c:pt>
                <c:pt idx="8">
                  <c:v>1</c:v>
                </c:pt>
                <c:pt idx="9">
                  <c:v>0.95094804865706783</c:v>
                </c:pt>
                <c:pt idx="10">
                  <c:v>0.90791789904537801</c:v>
                </c:pt>
                <c:pt idx="11">
                  <c:v>0.87048040022072259</c:v>
                </c:pt>
                <c:pt idx="12">
                  <c:v>0.83826954092020867</c:v>
                </c:pt>
                <c:pt idx="13">
                  <c:v>0.81098025958913944</c:v>
                </c:pt>
                <c:pt idx="14">
                  <c:v>0.7883669789809421</c:v>
                </c:pt>
                <c:pt idx="15">
                  <c:v>0.77024298381206457</c:v>
                </c:pt>
                <c:pt idx="16">
                  <c:v>0.75648077837099226</c:v>
                </c:pt>
                <c:pt idx="17">
                  <c:v>0.74701358915593974</c:v>
                </c:pt>
                <c:pt idx="18">
                  <c:v>0.74183821759618129</c:v>
                </c:pt>
                <c:pt idx="19">
                  <c:v>0.74101950258436222</c:v>
                </c:pt>
              </c:numCache>
            </c:numRef>
          </c:val>
        </c:ser>
        <c:ser>
          <c:idx val="9"/>
          <c:order val="9"/>
          <c:val>
            <c:numRef>
              <c:f>'Libor Corr'!$C$100:$V$100</c:f>
              <c:numCache>
                <c:formatCode>General</c:formatCode>
                <c:ptCount val="20"/>
                <c:pt idx="0">
                  <c:v>0.56465064677764631</c:v>
                </c:pt>
                <c:pt idx="1">
                  <c:v>0.60849924138300371</c:v>
                </c:pt>
                <c:pt idx="2">
                  <c:v>0.65422081661199505</c:v>
                </c:pt>
                <c:pt idx="3">
                  <c:v>0.70158960424402284</c:v>
                </c:pt>
                <c:pt idx="4">
                  <c:v>0.75032041473072331</c:v>
                </c:pt>
                <c:pt idx="5">
                  <c:v>0.80006555639861987</c:v>
                </c:pt>
                <c:pt idx="6">
                  <c:v>0.85041309878586446</c:v>
                </c:pt>
                <c:pt idx="7">
                  <c:v>0.90088680506204022</c:v>
                </c:pt>
                <c:pt idx="8">
                  <c:v>0.95094804865706783</c:v>
                </c:pt>
                <c:pt idx="9">
                  <c:v>1</c:v>
                </c:pt>
                <c:pt idx="10">
                  <c:v>0.95475026246443528</c:v>
                </c:pt>
                <c:pt idx="11">
                  <c:v>0.9153816567056613</c:v>
                </c:pt>
                <c:pt idx="12">
                  <c:v>0.88150929181043691</c:v>
                </c:pt>
                <c:pt idx="13">
                  <c:v>0.85281237049112046</c:v>
                </c:pt>
                <c:pt idx="14">
                  <c:v>0.82903264809710342</c:v>
                </c:pt>
                <c:pt idx="15">
                  <c:v>0.80997377816780258</c:v>
                </c:pt>
                <c:pt idx="16">
                  <c:v>0.79550168848792224</c:v>
                </c:pt>
                <c:pt idx="17">
                  <c:v>0.78554616123443854</c:v>
                </c:pt>
                <c:pt idx="18">
                  <c:v>0.78010383284744933</c:v>
                </c:pt>
                <c:pt idx="19">
                  <c:v>0.77924288674952591</c:v>
                </c:pt>
              </c:numCache>
            </c:numRef>
          </c:val>
        </c:ser>
        <c:ser>
          <c:idx val="10"/>
          <c:order val="10"/>
          <c:val>
            <c:numRef>
              <c:f>'Libor Corr'!$C$101:$V$101</c:f>
              <c:numCache>
                <c:formatCode>General</c:formatCode>
                <c:ptCount val="20"/>
                <c:pt idx="0">
                  <c:v>0.53910035321167082</c:v>
                </c:pt>
                <c:pt idx="1">
                  <c:v>0.5809648104198325</c:v>
                </c:pt>
                <c:pt idx="2">
                  <c:v>0.62461749636999941</c:v>
                </c:pt>
                <c:pt idx="3">
                  <c:v>0.66984285879430006</c:v>
                </c:pt>
                <c:pt idx="4">
                  <c:v>0.71636861289658194</c:v>
                </c:pt>
                <c:pt idx="5">
                  <c:v>0.76386279996033679</c:v>
                </c:pt>
                <c:pt idx="6">
                  <c:v>0.81193212926899772</c:v>
                </c:pt>
                <c:pt idx="7">
                  <c:v>0.86012191358372947</c:v>
                </c:pt>
                <c:pt idx="8">
                  <c:v>0.90791789904537801</c:v>
                </c:pt>
                <c:pt idx="9">
                  <c:v>0.95475026246443528</c:v>
                </c:pt>
                <c:pt idx="10">
                  <c:v>1</c:v>
                </c:pt>
                <c:pt idx="11">
                  <c:v>0.95876554602126607</c:v>
                </c:pt>
                <c:pt idx="12">
                  <c:v>0.92328782349329108</c:v>
                </c:pt>
                <c:pt idx="13">
                  <c:v>0.89323083115977464</c:v>
                </c:pt>
                <c:pt idx="14">
                  <c:v>0.86832408504101899</c:v>
                </c:pt>
                <c:pt idx="15">
                  <c:v>0.84836193296985285</c:v>
                </c:pt>
                <c:pt idx="16">
                  <c:v>0.83320394846977575</c:v>
                </c:pt>
                <c:pt idx="17">
                  <c:v>0.82277658579193147</c:v>
                </c:pt>
                <c:pt idx="18">
                  <c:v>0.81707632196279012</c:v>
                </c:pt>
                <c:pt idx="19">
                  <c:v>0.81617457191173381</c:v>
                </c:pt>
              </c:numCache>
            </c:numRef>
          </c:val>
        </c:ser>
        <c:ser>
          <c:idx val="11"/>
          <c:order val="11"/>
          <c:val>
            <c:numRef>
              <c:f>'Libor Corr'!$C$102:$V$102</c:f>
              <c:numCache>
                <c:formatCode>General</c:formatCode>
                <c:ptCount val="20"/>
                <c:pt idx="0">
                  <c:v>0.51687084450724508</c:v>
                </c:pt>
                <c:pt idx="1">
                  <c:v>0.55700904368131199</c:v>
                </c:pt>
                <c:pt idx="2">
                  <c:v>0.59886173496161865</c:v>
                </c:pt>
                <c:pt idx="3">
                  <c:v>0.64222225426036283</c:v>
                </c:pt>
                <c:pt idx="4">
                  <c:v>0.68682954429628829</c:v>
                </c:pt>
                <c:pt idx="5">
                  <c:v>0.73236533448930541</c:v>
                </c:pt>
                <c:pt idx="6">
                  <c:v>0.77845255125079982</c:v>
                </c:pt>
                <c:pt idx="7">
                  <c:v>0.82465525612196056</c:v>
                </c:pt>
                <c:pt idx="8">
                  <c:v>0.87048040022072259</c:v>
                </c:pt>
                <c:pt idx="9">
                  <c:v>0.9153816567056613</c:v>
                </c:pt>
                <c:pt idx="10">
                  <c:v>0.95876554602126607</c:v>
                </c:pt>
                <c:pt idx="11">
                  <c:v>1</c:v>
                </c:pt>
                <c:pt idx="12">
                  <c:v>0.96299645656312727</c:v>
                </c:pt>
                <c:pt idx="13">
                  <c:v>0.93164677732376733</c:v>
                </c:pt>
                <c:pt idx="14">
                  <c:v>0.90566884536520353</c:v>
                </c:pt>
                <c:pt idx="15">
                  <c:v>0.8848481638607355</c:v>
                </c:pt>
                <c:pt idx="16">
                  <c:v>0.8690382668916794</c:v>
                </c:pt>
                <c:pt idx="17">
                  <c:v>0.85816244566393896</c:v>
                </c:pt>
                <c:pt idx="18">
                  <c:v>0.85221702568843338</c:v>
                </c:pt>
                <c:pt idx="19">
                  <c:v>0.85127649329779997</c:v>
                </c:pt>
              </c:numCache>
            </c:numRef>
          </c:val>
        </c:ser>
        <c:ser>
          <c:idx val="12"/>
          <c:order val="12"/>
          <c:val>
            <c:numRef>
              <c:f>'Libor Corr'!$C$103:$V$103</c:f>
              <c:numCache>
                <c:formatCode>General</c:formatCode>
                <c:ptCount val="20"/>
                <c:pt idx="0">
                  <c:v>0.49774479176126812</c:v>
                </c:pt>
                <c:pt idx="1">
                  <c:v>0.53639773533871971</c:v>
                </c:pt>
                <c:pt idx="2">
                  <c:v>0.57670172873928549</c:v>
                </c:pt>
                <c:pt idx="3">
                  <c:v>0.61845775517871326</c:v>
                </c:pt>
                <c:pt idx="4">
                  <c:v>0.66141441742019313</c:v>
                </c:pt>
                <c:pt idx="5">
                  <c:v>0.70526522202287056</c:v>
                </c:pt>
                <c:pt idx="6">
                  <c:v>0.74964704845704644</c:v>
                </c:pt>
                <c:pt idx="7">
                  <c:v>0.7941400895316062</c:v>
                </c:pt>
                <c:pt idx="8">
                  <c:v>0.83826954092020867</c:v>
                </c:pt>
                <c:pt idx="9">
                  <c:v>0.88150929181043691</c:v>
                </c:pt>
                <c:pt idx="10">
                  <c:v>0.92328782349329108</c:v>
                </c:pt>
                <c:pt idx="11">
                  <c:v>0.96299645656312727</c:v>
                </c:pt>
                <c:pt idx="12">
                  <c:v>1</c:v>
                </c:pt>
                <c:pt idx="13">
                  <c:v>0.96744569616461007</c:v>
                </c:pt>
                <c:pt idx="14">
                  <c:v>0.94046955125616738</c:v>
                </c:pt>
                <c:pt idx="15">
                  <c:v>0.91884882631728682</c:v>
                </c:pt>
                <c:pt idx="16">
                  <c:v>0.90243142741482296</c:v>
                </c:pt>
                <c:pt idx="17">
                  <c:v>0.89113769818703781</c:v>
                </c:pt>
                <c:pt idx="18">
                  <c:v>0.88496382295106402</c:v>
                </c:pt>
                <c:pt idx="19">
                  <c:v>0.88398715020816521</c:v>
                </c:pt>
              </c:numCache>
            </c:numRef>
          </c:val>
        </c:ser>
        <c:ser>
          <c:idx val="13"/>
          <c:order val="13"/>
          <c:val>
            <c:numRef>
              <c:f>'Libor Corr'!$C$104:$V$104</c:f>
              <c:numCache>
                <c:formatCode>General</c:formatCode>
                <c:ptCount val="20"/>
                <c:pt idx="0">
                  <c:v>0.48154105657778884</c:v>
                </c:pt>
                <c:pt idx="1">
                  <c:v>0.5189356804858879</c:v>
                </c:pt>
                <c:pt idx="2">
                  <c:v>0.55792760543951214</c:v>
                </c:pt>
                <c:pt idx="3">
                  <c:v>0.59832429350727223</c:v>
                </c:pt>
                <c:pt idx="4">
                  <c:v>0.63988253151438879</c:v>
                </c:pt>
                <c:pt idx="5">
                  <c:v>0.68230580370060434</c:v>
                </c:pt>
                <c:pt idx="6">
                  <c:v>0.72524281067227248</c:v>
                </c:pt>
                <c:pt idx="7">
                  <c:v>0.76828741176913051</c:v>
                </c:pt>
                <c:pt idx="8">
                  <c:v>0.81098025958913944</c:v>
                </c:pt>
                <c:pt idx="9">
                  <c:v>0.85281237049112046</c:v>
                </c:pt>
                <c:pt idx="10">
                  <c:v>0.89323083115977464</c:v>
                </c:pt>
                <c:pt idx="11">
                  <c:v>0.93164677732376733</c:v>
                </c:pt>
                <c:pt idx="12">
                  <c:v>0.96744569616461007</c:v>
                </c:pt>
                <c:pt idx="13">
                  <c:v>1</c:v>
                </c:pt>
                <c:pt idx="14">
                  <c:v>0.97211611461461012</c:v>
                </c:pt>
                <c:pt idx="15">
                  <c:v>0.94976785773094752</c:v>
                </c:pt>
                <c:pt idx="16">
                  <c:v>0.93279801749335078</c:v>
                </c:pt>
                <c:pt idx="17">
                  <c:v>0.92112425712358692</c:v>
                </c:pt>
                <c:pt idx="18">
                  <c:v>0.91474263254202148</c:v>
                </c:pt>
                <c:pt idx="19">
                  <c:v>0.91373309500749023</c:v>
                </c:pt>
              </c:numCache>
            </c:numRef>
          </c:val>
        </c:ser>
        <c:ser>
          <c:idx val="14"/>
          <c:order val="14"/>
          <c:val>
            <c:numRef>
              <c:f>'Libor Corr'!$C$105:$V$105</c:f>
              <c:numCache>
                <c:formatCode>General</c:formatCode>
                <c:ptCount val="20"/>
                <c:pt idx="0">
                  <c:v>0.46811382094781429</c:v>
                </c:pt>
                <c:pt idx="1">
                  <c:v>0.50446573744883016</c:v>
                </c:pt>
                <c:pt idx="2">
                  <c:v>0.54237041603609171</c:v>
                </c:pt>
                <c:pt idx="3">
                  <c:v>0.58164068748382103</c:v>
                </c:pt>
                <c:pt idx="4">
                  <c:v>0.62204012034552836</c:v>
                </c:pt>
                <c:pt idx="5">
                  <c:v>0.66328046687243025</c:v>
                </c:pt>
                <c:pt idx="6">
                  <c:v>0.70502022326290881</c:v>
                </c:pt>
                <c:pt idx="7">
                  <c:v>0.74686457363632219</c:v>
                </c:pt>
                <c:pt idx="8">
                  <c:v>0.7883669789809421</c:v>
                </c:pt>
                <c:pt idx="9">
                  <c:v>0.82903264809710342</c:v>
                </c:pt>
                <c:pt idx="10">
                  <c:v>0.86832408504101899</c:v>
                </c:pt>
                <c:pt idx="11">
                  <c:v>0.90566884536520353</c:v>
                </c:pt>
                <c:pt idx="12">
                  <c:v>0.94046955125616738</c:v>
                </c:pt>
                <c:pt idx="13">
                  <c:v>0.97211611461461012</c:v>
                </c:pt>
                <c:pt idx="14">
                  <c:v>1</c:v>
                </c:pt>
                <c:pt idx="15">
                  <c:v>0.97701071245740789</c:v>
                </c:pt>
                <c:pt idx="16">
                  <c:v>0.95955411444151739</c:v>
                </c:pt>
                <c:pt idx="17">
                  <c:v>0.9475455074507857</c:v>
                </c:pt>
                <c:pt idx="18">
                  <c:v>0.94098083427478818</c:v>
                </c:pt>
                <c:pt idx="19">
                  <c:v>0.93994233947015116</c:v>
                </c:pt>
              </c:numCache>
            </c:numRef>
          </c:val>
        </c:ser>
        <c:ser>
          <c:idx val="15"/>
          <c:order val="15"/>
          <c:val>
            <c:numRef>
              <c:f>'Libor Corr'!$C$106:$V$106</c:f>
              <c:numCache>
                <c:formatCode>General</c:formatCode>
                <c:ptCount val="20"/>
                <c:pt idx="0">
                  <c:v>0.45735221771538348</c:v>
                </c:pt>
                <c:pt idx="1">
                  <c:v>0.49286842955523319</c:v>
                </c:pt>
                <c:pt idx="2">
                  <c:v>0.52990170658724278</c:v>
                </c:pt>
                <c:pt idx="3">
                  <c:v>0.56826918247278457</c:v>
                </c:pt>
                <c:pt idx="4">
                  <c:v>0.60773986115587642</c:v>
                </c:pt>
                <c:pt idx="5">
                  <c:v>0.64803212149811529</c:v>
                </c:pt>
                <c:pt idx="6">
                  <c:v>0.68881231062697534</c:v>
                </c:pt>
                <c:pt idx="7">
                  <c:v>0.72969468919762137</c:v>
                </c:pt>
                <c:pt idx="8">
                  <c:v>0.77024298381206457</c:v>
                </c:pt>
                <c:pt idx="9">
                  <c:v>0.80997377816780258</c:v>
                </c:pt>
                <c:pt idx="10">
                  <c:v>0.84836193296985285</c:v>
                </c:pt>
                <c:pt idx="11">
                  <c:v>0.8848481638607355</c:v>
                </c:pt>
                <c:pt idx="12">
                  <c:v>0.91884882631728682</c:v>
                </c:pt>
                <c:pt idx="13">
                  <c:v>0.94976785773094752</c:v>
                </c:pt>
                <c:pt idx="14">
                  <c:v>0.97701071245740789</c:v>
                </c:pt>
                <c:pt idx="15">
                  <c:v>1</c:v>
                </c:pt>
                <c:pt idx="16">
                  <c:v>0.98213264420409152</c:v>
                </c:pt>
                <c:pt idx="17">
                  <c:v>0.96984147191947323</c:v>
                </c:pt>
                <c:pt idx="18">
                  <c:v>0.96312233046862272</c:v>
                </c:pt>
                <c:pt idx="19">
                  <c:v>0.96205939964156451</c:v>
                </c:pt>
              </c:numCache>
            </c:numRef>
          </c:val>
        </c:ser>
        <c:ser>
          <c:idx val="16"/>
          <c:order val="16"/>
          <c:val>
            <c:numRef>
              <c:f>'Libor Corr'!$C$107:$V$107</c:f>
              <c:numCache>
                <c:formatCode>General</c:formatCode>
                <c:ptCount val="20"/>
                <c:pt idx="0">
                  <c:v>0.44918054291741494</c:v>
                </c:pt>
                <c:pt idx="1">
                  <c:v>0.48406217396379919</c:v>
                </c:pt>
                <c:pt idx="2">
                  <c:v>0.5204337642587894</c:v>
                </c:pt>
                <c:pt idx="3">
                  <c:v>0.5581157148016932</c:v>
                </c:pt>
                <c:pt idx="4">
                  <c:v>0.59688115682524834</c:v>
                </c:pt>
                <c:pt idx="5">
                  <c:v>0.63645350101613107</c:v>
                </c:pt>
                <c:pt idx="6">
                  <c:v>0.67650505599640132</c:v>
                </c:pt>
                <c:pt idx="7">
                  <c:v>0.71665697456334265</c:v>
                </c:pt>
                <c:pt idx="8">
                  <c:v>0.75648077837099226</c:v>
                </c:pt>
                <c:pt idx="9">
                  <c:v>0.79550168848792224</c:v>
                </c:pt>
                <c:pt idx="10">
                  <c:v>0.83320394846977575</c:v>
                </c:pt>
                <c:pt idx="11">
                  <c:v>0.8690382668916794</c:v>
                </c:pt>
                <c:pt idx="12">
                  <c:v>0.90243142741482296</c:v>
                </c:pt>
                <c:pt idx="13">
                  <c:v>0.93279801749335078</c:v>
                </c:pt>
                <c:pt idx="14">
                  <c:v>0.95955411444151739</c:v>
                </c:pt>
                <c:pt idx="15">
                  <c:v>0.98213264420409152</c:v>
                </c:pt>
                <c:pt idx="16">
                  <c:v>1</c:v>
                </c:pt>
                <c:pt idx="17">
                  <c:v>0.98748522171913056</c:v>
                </c:pt>
                <c:pt idx="18">
                  <c:v>0.98064384291912576</c:v>
                </c:pt>
                <c:pt idx="19">
                  <c:v>0.97956157482292627</c:v>
                </c:pt>
              </c:numCache>
            </c:numRef>
          </c:val>
        </c:ser>
        <c:ser>
          <c:idx val="17"/>
          <c:order val="17"/>
          <c:val>
            <c:numRef>
              <c:f>'Libor Corr'!$C$108:$V$108</c:f>
              <c:numCache>
                <c:formatCode>General</c:formatCode>
                <c:ptCount val="20"/>
                <c:pt idx="0">
                  <c:v>0.44355914801472296</c:v>
                </c:pt>
                <c:pt idx="1">
                  <c:v>0.47800424318248658</c:v>
                </c:pt>
                <c:pt idx="2">
                  <c:v>0.51392065108921225</c:v>
                </c:pt>
                <c:pt idx="3">
                  <c:v>0.55113102037588102</c:v>
                </c:pt>
                <c:pt idx="4">
                  <c:v>0.58941132148755149</c:v>
                </c:pt>
                <c:pt idx="5">
                  <c:v>0.62848842656483106</c:v>
                </c:pt>
                <c:pt idx="6">
                  <c:v>0.66803874521471918</c:v>
                </c:pt>
                <c:pt idx="7">
                  <c:v>0.70768817142324369</c:v>
                </c:pt>
                <c:pt idx="8">
                  <c:v>0.74701358915593974</c:v>
                </c:pt>
                <c:pt idx="9">
                  <c:v>0.78554616123443854</c:v>
                </c:pt>
                <c:pt idx="10">
                  <c:v>0.82277658579193147</c:v>
                </c:pt>
                <c:pt idx="11">
                  <c:v>0.85816244566393896</c:v>
                </c:pt>
                <c:pt idx="12">
                  <c:v>0.89113769818703781</c:v>
                </c:pt>
                <c:pt idx="13">
                  <c:v>0.92112425712358692</c:v>
                </c:pt>
                <c:pt idx="14">
                  <c:v>0.9475455074507857</c:v>
                </c:pt>
                <c:pt idx="15">
                  <c:v>0.96984147191947323</c:v>
                </c:pt>
                <c:pt idx="16">
                  <c:v>0.98748522171913056</c:v>
                </c:pt>
                <c:pt idx="17">
                  <c:v>1</c:v>
                </c:pt>
                <c:pt idx="18">
                  <c:v>0.99307191778719028</c:v>
                </c:pt>
                <c:pt idx="19">
                  <c:v>0.99197593369305326</c:v>
                </c:pt>
              </c:numCache>
            </c:numRef>
          </c:val>
        </c:ser>
        <c:ser>
          <c:idx val="18"/>
          <c:order val="18"/>
          <c:val>
            <c:numRef>
              <c:f>'Libor Corr'!$C$109:$V$109</c:f>
              <c:numCache>
                <c:formatCode>General</c:formatCode>
                <c:ptCount val="20"/>
                <c:pt idx="0">
                  <c:v>0.44048613377103307</c:v>
                </c:pt>
                <c:pt idx="1">
                  <c:v>0.47469259048764639</c:v>
                </c:pt>
                <c:pt idx="2">
                  <c:v>0.51036016656760563</c:v>
                </c:pt>
                <c:pt idx="3">
                  <c:v>0.54731273935668734</c:v>
                </c:pt>
                <c:pt idx="4">
                  <c:v>0.58532783139512501</c:v>
                </c:pt>
                <c:pt idx="5">
                  <c:v>0.62413420707579048</c:v>
                </c:pt>
                <c:pt idx="6">
                  <c:v>0.66341051786652938</c:v>
                </c:pt>
                <c:pt idx="7">
                  <c:v>0.70278524959059052</c:v>
                </c:pt>
                <c:pt idx="8">
                  <c:v>0.74183821759618129</c:v>
                </c:pt>
                <c:pt idx="9">
                  <c:v>0.78010383284744933</c:v>
                </c:pt>
                <c:pt idx="10">
                  <c:v>0.81707632196279012</c:v>
                </c:pt>
                <c:pt idx="11">
                  <c:v>0.85221702568843338</c:v>
                </c:pt>
                <c:pt idx="12">
                  <c:v>0.88496382295106402</c:v>
                </c:pt>
                <c:pt idx="13">
                  <c:v>0.91474263254202148</c:v>
                </c:pt>
                <c:pt idx="14">
                  <c:v>0.94098083427478818</c:v>
                </c:pt>
                <c:pt idx="15">
                  <c:v>0.96312233046862272</c:v>
                </c:pt>
                <c:pt idx="16">
                  <c:v>0.98064384291912576</c:v>
                </c:pt>
                <c:pt idx="17">
                  <c:v>0.99307191778719028</c:v>
                </c:pt>
                <c:pt idx="18">
                  <c:v>1</c:v>
                </c:pt>
                <c:pt idx="19">
                  <c:v>0.99889636986555908</c:v>
                </c:pt>
              </c:numCache>
            </c:numRef>
          </c:val>
        </c:ser>
        <c:ser>
          <c:idx val="19"/>
          <c:order val="19"/>
          <c:val>
            <c:numRef>
              <c:f>'Libor Corr'!$C$110:$V$110</c:f>
              <c:numCache>
                <c:formatCode>General</c:formatCode>
                <c:ptCount val="20"/>
                <c:pt idx="0">
                  <c:v>0.44</c:v>
                </c:pt>
                <c:pt idx="1">
                  <c:v>0.47416870544018841</c:v>
                </c:pt>
                <c:pt idx="2">
                  <c:v>0.50979691770836322</c:v>
                </c:pt>
                <c:pt idx="3">
                  <c:v>0.54670870852456976</c:v>
                </c:pt>
                <c:pt idx="4">
                  <c:v>0.58468184596187034</c:v>
                </c:pt>
                <c:pt idx="5">
                  <c:v>0.6234453937569262</c:v>
                </c:pt>
                <c:pt idx="6">
                  <c:v>0.66267835802750674</c:v>
                </c:pt>
                <c:pt idx="7">
                  <c:v>0.70200963461110166</c:v>
                </c:pt>
                <c:pt idx="8">
                  <c:v>0.74101950258436222</c:v>
                </c:pt>
                <c:pt idx="9">
                  <c:v>0.77924288674952591</c:v>
                </c:pt>
                <c:pt idx="10">
                  <c:v>0.81617457191173381</c:v>
                </c:pt>
                <c:pt idx="11">
                  <c:v>0.85127649329779997</c:v>
                </c:pt>
                <c:pt idx="12">
                  <c:v>0.88398715020816521</c:v>
                </c:pt>
                <c:pt idx="13">
                  <c:v>0.91373309500749023</c:v>
                </c:pt>
                <c:pt idx="14">
                  <c:v>0.93994233947015116</c:v>
                </c:pt>
                <c:pt idx="15">
                  <c:v>0.96205939964156451</c:v>
                </c:pt>
                <c:pt idx="16">
                  <c:v>0.97956157482292627</c:v>
                </c:pt>
                <c:pt idx="17">
                  <c:v>0.99197593369305326</c:v>
                </c:pt>
                <c:pt idx="18">
                  <c:v>0.99889636986555908</c:v>
                </c:pt>
                <c:pt idx="19">
                  <c:v>1</c:v>
                </c:pt>
              </c:numCache>
            </c:numRef>
          </c:val>
        </c:ser>
        <c:bandFmts/>
        <c:axId val="179365760"/>
        <c:axId val="179380224"/>
        <c:axId val="179372480"/>
      </c:surface3DChart>
      <c:catAx>
        <c:axId val="179365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i-th Libor</a:t>
                </a:r>
              </a:p>
            </c:rich>
          </c:tx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179380224"/>
        <c:crosses val="autoZero"/>
        <c:auto val="1"/>
        <c:lblAlgn val="ctr"/>
        <c:lblOffset val="100"/>
        <c:noMultiLvlLbl val="0"/>
      </c:catAx>
      <c:valAx>
        <c:axId val="179380224"/>
        <c:scaling>
          <c:orientation val="minMax"/>
        </c:scaling>
        <c:delete val="0"/>
        <c:axPos val="r"/>
        <c:majorGridlines/>
        <c:title>
          <c:tx>
            <c:rich>
              <a:bodyPr rot="0" vert="wordArtVert"/>
              <a:lstStyle/>
              <a:p>
                <a:pPr>
                  <a:defRPr sz="1600"/>
                </a:pPr>
                <a:r>
                  <a:rPr lang="en-US" sz="1600"/>
                  <a:t>Correlation</a:t>
                </a:r>
              </a:p>
            </c:rich>
          </c:tx>
          <c:layout>
            <c:manualLayout>
              <c:xMode val="edge"/>
              <c:yMode val="edge"/>
              <c:x val="0.78477948744677495"/>
              <c:y val="0.1215171343018742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179365760"/>
        <c:crosses val="autoZero"/>
        <c:crossBetween val="midCat"/>
      </c:valAx>
      <c:serAx>
        <c:axId val="179372480"/>
        <c:scaling>
          <c:orientation val="minMax"/>
        </c:scaling>
        <c:delete val="1"/>
        <c:axPos val="b"/>
        <c:majorGridlines/>
        <c:title>
          <c:tx>
            <c:rich>
              <a:bodyPr rot="0" vert="horz"/>
              <a:lstStyle/>
              <a:p>
                <a:pPr>
                  <a:defRPr sz="1600"/>
                </a:pPr>
                <a:r>
                  <a:rPr lang="en-US" sz="1600"/>
                  <a:t>j-th Libor</a:t>
                </a:r>
              </a:p>
            </c:rich>
          </c:tx>
          <c:overlay val="0"/>
        </c:title>
        <c:majorTickMark val="none"/>
        <c:minorTickMark val="none"/>
        <c:tickLblPos val="nextTo"/>
        <c:crossAx val="179380224"/>
        <c:crosses val="autoZero"/>
      </c:serAx>
    </c:plotArea>
    <c:legend>
      <c:legendPos val="r"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655320</xdr:colOff>
      <xdr:row>6</xdr:row>
      <xdr:rowOff>163830</xdr:rowOff>
    </xdr:from>
    <xdr:to>
      <xdr:col>11</xdr:col>
      <xdr:colOff>556260</xdr:colOff>
      <xdr:row>26</xdr:row>
      <xdr:rowOff>99060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</xdr:colOff>
      <xdr:row>13</xdr:row>
      <xdr:rowOff>114300</xdr:rowOff>
    </xdr:from>
    <xdr:to>
      <xdr:col>11</xdr:col>
      <xdr:colOff>624840</xdr:colOff>
      <xdr:row>28</xdr:row>
      <xdr:rowOff>114300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7620</xdr:colOff>
      <xdr:row>36</xdr:row>
      <xdr:rowOff>15240</xdr:rowOff>
    </xdr:from>
    <xdr:to>
      <xdr:col>10</xdr:col>
      <xdr:colOff>678180</xdr:colOff>
      <xdr:row>59</xdr:row>
      <xdr:rowOff>7620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678180</xdr:colOff>
      <xdr:row>33</xdr:row>
      <xdr:rowOff>22860</xdr:rowOff>
    </xdr:from>
    <xdr:to>
      <xdr:col>12</xdr:col>
      <xdr:colOff>624840</xdr:colOff>
      <xdr:row>48</xdr:row>
      <xdr:rowOff>11430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</xdr:colOff>
      <xdr:row>18</xdr:row>
      <xdr:rowOff>7620</xdr:rowOff>
    </xdr:from>
    <xdr:to>
      <xdr:col>6</xdr:col>
      <xdr:colOff>617220</xdr:colOff>
      <xdr:row>33</xdr:row>
      <xdr:rowOff>7620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18</xdr:row>
      <xdr:rowOff>22860</xdr:rowOff>
    </xdr:from>
    <xdr:to>
      <xdr:col>12</xdr:col>
      <xdr:colOff>609600</xdr:colOff>
      <xdr:row>33</xdr:row>
      <xdr:rowOff>22860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784860</xdr:colOff>
      <xdr:row>33</xdr:row>
      <xdr:rowOff>129540</xdr:rowOff>
    </xdr:from>
    <xdr:to>
      <xdr:col>6</xdr:col>
      <xdr:colOff>601980</xdr:colOff>
      <xdr:row>48</xdr:row>
      <xdr:rowOff>129540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758188</xdr:colOff>
      <xdr:row>60</xdr:row>
      <xdr:rowOff>19050</xdr:rowOff>
    </xdr:from>
    <xdr:to>
      <xdr:col>26</xdr:col>
      <xdr:colOff>657224</xdr:colOff>
      <xdr:row>93</xdr:row>
      <xdr:rowOff>133350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87</xdr:row>
      <xdr:rowOff>38100</xdr:rowOff>
    </xdr:from>
    <xdr:to>
      <xdr:col>14</xdr:col>
      <xdr:colOff>727711</xdr:colOff>
      <xdr:row>120</xdr:row>
      <xdr:rowOff>152400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723900</xdr:colOff>
      <xdr:row>4</xdr:row>
      <xdr:rowOff>66675</xdr:rowOff>
    </xdr:from>
    <xdr:to>
      <xdr:col>20</xdr:col>
      <xdr:colOff>622936</xdr:colOff>
      <xdr:row>38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BR_PDE_Pricing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C_24\240202\04_Validierung\2015-01-17_IRD_NormalVols_FA\Work\Kim\2014-10-31_IRD_MDDTyp_Plus3_FA\Final\Produktionsbewertung\Valuation_Zinssensi_Analyse_201501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igene%20Dateien/Seminare/Clients/Banken/DEKA/CMSPric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C_24\240202\04_Validierung\2015-01-17_IRD_NormalVols_FA\Final\Kim\Valuation_MDD%20Paramsensi%20Scanning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1\c\Eigene%20Dateien\Arbeitsb&#252;cher\Zinsderivate%20(Case%20Studies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igene%20Dateien/Books/Books_My/Book_InterestRatesExplainedI/ExcelExamplesIR1/CapletSwaptionVol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igene%20Dateien/Book_InterestRatesExplainedI/ExcelExamplesIR1/CapletSwaptionVol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ISTOGRM\CCY_OP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Joel's%20Files/2007/February2007/10February2007/Module%205%20Libor%20Market%20Model%20(one%20factor)_test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1\c\Eigene%20Dateien\Lehrbriefe\ValueatRis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lcaimer"/>
      <sheetName val="SABR_PDE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Bootstrapping"/>
      <sheetName val="CapletCalibration"/>
      <sheetName val="Caplet 12M P3"/>
      <sheetName val="Ausgabe"/>
      <sheetName val="Ausgabe (2)"/>
      <sheetName val="mit Rekalibreriung"/>
      <sheetName val="Tabelle5"/>
      <sheetName val="Ergebnis"/>
    </sheetNames>
    <sheetDataSet>
      <sheetData sheetId="0">
        <row r="9">
          <cell r="B9" t="str">
            <v>\\dekager.dekabank.intern\ablagen\CC_24\240202\04_Validierung\2015-01-17_IRD_NormalVols_FA\Work\Kim\2014-10-31_IRD_MDDTyp_Plus3_FA\Work\Historische Marktdaten\DekalibMarketDeltaGammaVegaReport_20150122_20150123.dat</v>
          </cell>
        </row>
      </sheetData>
      <sheetData sheetId="1" refreshError="1"/>
      <sheetData sheetId="2">
        <row r="11">
          <cell r="C11">
            <v>0</v>
          </cell>
          <cell r="H11">
            <v>12</v>
          </cell>
          <cell r="I11" t="str">
            <v>Error: no such yieldcurve '&lt; FE_EUR-SPRD-EURIBOR-6M_Fwd_o_F &gt;&lt;   &gt;2'</v>
          </cell>
          <cell r="J11" t="str">
            <v>Error: no such caplet vol 'command failed'</v>
          </cell>
          <cell r="K11" t="str">
            <v>command failed</v>
          </cell>
          <cell r="L11" t="str">
            <v>command failed</v>
          </cell>
          <cell r="M11" t="str">
            <v>command failed</v>
          </cell>
          <cell r="N11" t="str">
            <v>command failed</v>
          </cell>
          <cell r="O11" t="e">
            <v>#VALUE!</v>
          </cell>
          <cell r="P11" t="e">
            <v>#VALUE!</v>
          </cell>
          <cell r="Q11" t="e">
            <v>#VALUE!</v>
          </cell>
          <cell r="R11" t="e">
            <v>#VALUE!</v>
          </cell>
          <cell r="S11" t="str">
            <v>Error: no such yieldcurve '&lt; FE_EUR-SPRD-EURIBOR-6M_Fwd_o_F &gt;&lt;   &gt;2'</v>
          </cell>
        </row>
      </sheetData>
      <sheetData sheetId="3">
        <row r="2">
          <cell r="F2" t="str">
            <v>Caplet 12M MDD P3 Up Delta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lcaimer"/>
      <sheetName val="Overview"/>
      <sheetName val="CMSCapATM"/>
      <sheetName val="CMSFloorATM"/>
      <sheetName val="CMSCap"/>
      <sheetName val="CMSFloor"/>
      <sheetName val="SimpleCMSSpread"/>
      <sheetName val="QuantoSwap"/>
      <sheetName val="Swap Pricer"/>
      <sheetName val="Yield Curve"/>
      <sheetName val="SABR Parameter"/>
    </sheetNames>
    <sheetDataSet>
      <sheetData sheetId="0"/>
      <sheetData sheetId="1">
        <row r="8">
          <cell r="C8">
            <v>42676</v>
          </cell>
        </row>
        <row r="11">
          <cell r="C11">
            <v>12</v>
          </cell>
          <cell r="X11">
            <v>12</v>
          </cell>
        </row>
        <row r="12">
          <cell r="C12">
            <v>10</v>
          </cell>
        </row>
        <row r="13">
          <cell r="X13">
            <v>6</v>
          </cell>
        </row>
        <row r="14">
          <cell r="X14">
            <v>1.3599999999999999E-2</v>
          </cell>
        </row>
        <row r="15">
          <cell r="X15">
            <v>1</v>
          </cell>
        </row>
        <row r="16">
          <cell r="C16" t="str">
            <v>EUR_Discount</v>
          </cell>
        </row>
        <row r="20">
          <cell r="X20" t="str">
            <v>EUR_Discount_Fwd</v>
          </cell>
        </row>
      </sheetData>
      <sheetData sheetId="2">
        <row r="8">
          <cell r="C8">
            <v>2.5000000000000001E-3</v>
          </cell>
        </row>
      </sheetData>
      <sheetData sheetId="3"/>
      <sheetData sheetId="4"/>
      <sheetData sheetId="5"/>
      <sheetData sheetId="6"/>
      <sheetData sheetId="7">
        <row r="8">
          <cell r="C8">
            <v>42676</v>
          </cell>
        </row>
        <row r="13">
          <cell r="C13">
            <v>6</v>
          </cell>
        </row>
        <row r="14">
          <cell r="C14">
            <v>1.3599999999999999E-2</v>
          </cell>
        </row>
        <row r="15">
          <cell r="C15">
            <v>8.5000000000000006E-3</v>
          </cell>
        </row>
        <row r="16">
          <cell r="C16">
            <v>1</v>
          </cell>
        </row>
        <row r="17">
          <cell r="C17">
            <v>1</v>
          </cell>
        </row>
        <row r="23">
          <cell r="C23" t="str">
            <v>EUR_Discount_FFwd</v>
          </cell>
        </row>
      </sheetData>
      <sheetData sheetId="8">
        <row r="7">
          <cell r="C7">
            <v>42676</v>
          </cell>
        </row>
        <row r="10">
          <cell r="C10">
            <v>12</v>
          </cell>
        </row>
        <row r="11">
          <cell r="C11">
            <v>2.5999999999999999E-2</v>
          </cell>
        </row>
        <row r="12">
          <cell r="C12">
            <v>6</v>
          </cell>
        </row>
        <row r="13">
          <cell r="C13">
            <v>7.6E-3</v>
          </cell>
        </row>
        <row r="14">
          <cell r="C14">
            <v>1</v>
          </cell>
        </row>
        <row r="18">
          <cell r="C18" t="str">
            <v>EUR_Discount</v>
          </cell>
        </row>
        <row r="19">
          <cell r="C19" t="str">
            <v>EUR_Discount_Fwd</v>
          </cell>
        </row>
      </sheetData>
      <sheetData sheetId="9"/>
      <sheetData sheetId="10">
        <row r="4">
          <cell r="B4" t="str">
            <v>a</v>
          </cell>
          <cell r="C4">
            <v>2</v>
          </cell>
          <cell r="D4">
            <v>5</v>
          </cell>
          <cell r="E4">
            <v>10</v>
          </cell>
          <cell r="F4">
            <v>20</v>
          </cell>
          <cell r="G4">
            <v>30</v>
          </cell>
          <cell r="I4" t="str">
            <v>b</v>
          </cell>
          <cell r="J4">
            <v>2</v>
          </cell>
          <cell r="K4">
            <v>5</v>
          </cell>
          <cell r="L4">
            <v>10</v>
          </cell>
          <cell r="M4">
            <v>20</v>
          </cell>
          <cell r="N4">
            <v>30</v>
          </cell>
        </row>
        <row r="5">
          <cell r="B5">
            <v>8.3333333333333329E-2</v>
          </cell>
          <cell r="C5">
            <v>9.1918063444584933E-2</v>
          </cell>
          <cell r="D5">
            <v>3.7245682797097709E-2</v>
          </cell>
          <cell r="E5">
            <v>0.12831788088328447</v>
          </cell>
          <cell r="F5">
            <v>5.9558227275426673E-2</v>
          </cell>
          <cell r="G5">
            <v>0.11625809536904673</v>
          </cell>
          <cell r="I5">
            <v>8.3333333333333329E-2</v>
          </cell>
          <cell r="J5">
            <v>0.6</v>
          </cell>
          <cell r="K5">
            <v>0.4</v>
          </cell>
          <cell r="L5">
            <v>0.8</v>
          </cell>
          <cell r="M5">
            <v>0.6</v>
          </cell>
          <cell r="N5">
            <v>0.8</v>
          </cell>
        </row>
        <row r="6">
          <cell r="B6">
            <v>0.25</v>
          </cell>
          <cell r="C6">
            <v>9.2132324664735477E-2</v>
          </cell>
          <cell r="D6">
            <v>3.7868520302065903E-2</v>
          </cell>
          <cell r="E6">
            <v>0.1345519479707315</v>
          </cell>
          <cell r="F6">
            <v>6.4074490955079874E-2</v>
          </cell>
          <cell r="G6">
            <v>0.12577012135378693</v>
          </cell>
          <cell r="I6">
            <v>0.25</v>
          </cell>
          <cell r="J6">
            <v>0.6</v>
          </cell>
          <cell r="K6">
            <v>0.4</v>
          </cell>
          <cell r="L6">
            <v>0.8</v>
          </cell>
          <cell r="M6">
            <v>0.6</v>
          </cell>
          <cell r="N6">
            <v>0.8</v>
          </cell>
        </row>
        <row r="7">
          <cell r="B7">
            <v>0.5</v>
          </cell>
          <cell r="C7">
            <v>8.7204316601272897E-2</v>
          </cell>
          <cell r="D7">
            <v>3.6747412793123158E-2</v>
          </cell>
          <cell r="E7">
            <v>0.13403244238011089</v>
          </cell>
          <cell r="F7">
            <v>6.5203556874993185E-2</v>
          </cell>
          <cell r="G7">
            <v>0.12841235079399252</v>
          </cell>
          <cell r="I7">
            <v>0.5</v>
          </cell>
          <cell r="J7">
            <v>0.6</v>
          </cell>
          <cell r="K7">
            <v>0.4</v>
          </cell>
          <cell r="L7">
            <v>0.8</v>
          </cell>
          <cell r="M7">
            <v>0.6</v>
          </cell>
          <cell r="N7">
            <v>0.8</v>
          </cell>
        </row>
        <row r="8">
          <cell r="B8">
            <v>0.75</v>
          </cell>
          <cell r="C8">
            <v>8.391133359607586E-2</v>
          </cell>
          <cell r="D8">
            <v>3.6034358851121218E-2</v>
          </cell>
          <cell r="E8">
            <v>0.1310644253512829</v>
          </cell>
          <cell r="F8">
            <v>6.4683906459878232E-2</v>
          </cell>
          <cell r="G8">
            <v>0.12758333184195023</v>
          </cell>
          <cell r="I8">
            <v>0.75</v>
          </cell>
          <cell r="J8">
            <v>0.6</v>
          </cell>
          <cell r="K8">
            <v>0.4</v>
          </cell>
          <cell r="L8">
            <v>0.8</v>
          </cell>
          <cell r="M8">
            <v>0.6</v>
          </cell>
          <cell r="N8">
            <v>0.8</v>
          </cell>
        </row>
        <row r="9">
          <cell r="B9">
            <v>1</v>
          </cell>
          <cell r="C9">
            <v>8.1210969659567506E-2</v>
          </cell>
          <cell r="D9">
            <v>3.5332081117021789E-2</v>
          </cell>
          <cell r="E9">
            <v>0.1275213459756401</v>
          </cell>
          <cell r="F9">
            <v>6.4153216001870975E-2</v>
          </cell>
          <cell r="G9">
            <v>0.12674892773077107</v>
          </cell>
          <cell r="I9">
            <v>1</v>
          </cell>
          <cell r="J9">
            <v>0.6</v>
          </cell>
          <cell r="K9">
            <v>0.4</v>
          </cell>
          <cell r="L9">
            <v>0.8</v>
          </cell>
          <cell r="M9">
            <v>0.6</v>
          </cell>
          <cell r="N9">
            <v>0.8</v>
          </cell>
        </row>
        <row r="10">
          <cell r="B10">
            <v>2</v>
          </cell>
          <cell r="C10">
            <v>6.4994608258658881E-2</v>
          </cell>
          <cell r="D10">
            <v>3.0847935928268545E-2</v>
          </cell>
          <cell r="E10">
            <v>0.11033274586814286</v>
          </cell>
          <cell r="F10">
            <v>5.6998969622363685E-2</v>
          </cell>
          <cell r="G10">
            <v>0.11300829262100276</v>
          </cell>
          <cell r="I10">
            <v>2</v>
          </cell>
          <cell r="J10">
            <v>0.6</v>
          </cell>
          <cell r="K10">
            <v>0.4</v>
          </cell>
          <cell r="L10">
            <v>0.8</v>
          </cell>
          <cell r="M10">
            <v>0.6</v>
          </cell>
          <cell r="N10">
            <v>0.8</v>
          </cell>
        </row>
        <row r="11">
          <cell r="B11">
            <v>5</v>
          </cell>
          <cell r="C11">
            <v>4.6949577362901423E-2</v>
          </cell>
          <cell r="D11">
            <v>2.4750184400904249E-2</v>
          </cell>
          <cell r="E11">
            <v>8.5464396793844932E-2</v>
          </cell>
          <cell r="F11">
            <v>4.6884191418268772E-2</v>
          </cell>
          <cell r="G11">
            <v>9.4065395351281736E-2</v>
          </cell>
          <cell r="I11">
            <v>5</v>
          </cell>
          <cell r="J11">
            <v>0.6</v>
          </cell>
          <cell r="K11">
            <v>0.4</v>
          </cell>
          <cell r="L11">
            <v>0.8</v>
          </cell>
          <cell r="M11">
            <v>0.6</v>
          </cell>
          <cell r="N11">
            <v>0.8</v>
          </cell>
        </row>
        <row r="12">
          <cell r="B12">
            <v>10</v>
          </cell>
          <cell r="C12">
            <v>3.8649605019489573E-2</v>
          </cell>
          <cell r="D12">
            <v>2.1559857032141597E-2</v>
          </cell>
          <cell r="E12">
            <v>7.2960526348784777E-2</v>
          </cell>
          <cell r="F12">
            <v>4.1871447986603465E-2</v>
          </cell>
          <cell r="G12">
            <v>8.3543019513153668E-2</v>
          </cell>
          <cell r="I12">
            <v>10</v>
          </cell>
          <cell r="J12">
            <v>0.6</v>
          </cell>
          <cell r="K12">
            <v>0.4</v>
          </cell>
          <cell r="L12">
            <v>0.8</v>
          </cell>
          <cell r="M12">
            <v>0.6</v>
          </cell>
          <cell r="N12">
            <v>0.8</v>
          </cell>
        </row>
        <row r="13">
          <cell r="B13">
            <v>15</v>
          </cell>
          <cell r="C13">
            <v>3.8649605019489573E-2</v>
          </cell>
          <cell r="D13">
            <v>2.1559857032141597E-2</v>
          </cell>
          <cell r="E13">
            <v>7.2960526348784777E-2</v>
          </cell>
          <cell r="F13">
            <v>4.1871447986603465E-2</v>
          </cell>
          <cell r="G13">
            <v>8.3543019513153668E-2</v>
          </cell>
          <cell r="I13">
            <v>15</v>
          </cell>
          <cell r="J13">
            <v>0.6</v>
          </cell>
          <cell r="K13">
            <v>0.4</v>
          </cell>
          <cell r="L13">
            <v>0.8</v>
          </cell>
          <cell r="M13">
            <v>0.6</v>
          </cell>
          <cell r="N13">
            <v>0.8</v>
          </cell>
        </row>
        <row r="14">
          <cell r="B14">
            <v>20</v>
          </cell>
          <cell r="C14">
            <v>4.0726779496859898E-2</v>
          </cell>
          <cell r="D14">
            <v>2.1991435274262117E-2</v>
          </cell>
          <cell r="E14">
            <v>7.9273182466604683E-2</v>
          </cell>
          <cell r="F14">
            <v>4.18501820928232E-2</v>
          </cell>
          <cell r="G14">
            <v>8.4987209344659059E-2</v>
          </cell>
          <cell r="I14">
            <v>20</v>
          </cell>
          <cell r="J14">
            <v>0.6</v>
          </cell>
          <cell r="K14">
            <v>0.4</v>
          </cell>
          <cell r="L14">
            <v>0.8</v>
          </cell>
          <cell r="M14">
            <v>0.6</v>
          </cell>
          <cell r="N14">
            <v>0.8</v>
          </cell>
        </row>
        <row r="15">
          <cell r="B15">
            <v>25</v>
          </cell>
          <cell r="C15">
            <v>4.0726779496859898E-2</v>
          </cell>
          <cell r="D15">
            <v>2.1991435274262117E-2</v>
          </cell>
          <cell r="E15">
            <v>7.9273182466604683E-2</v>
          </cell>
          <cell r="F15">
            <v>4.18501820928232E-2</v>
          </cell>
          <cell r="G15">
            <v>8.4987209344659059E-2</v>
          </cell>
          <cell r="I15">
            <v>25</v>
          </cell>
          <cell r="J15">
            <v>0.6</v>
          </cell>
          <cell r="K15">
            <v>0.4</v>
          </cell>
          <cell r="L15">
            <v>0.8</v>
          </cell>
          <cell r="M15">
            <v>0.6</v>
          </cell>
          <cell r="N15">
            <v>0.8</v>
          </cell>
        </row>
        <row r="16">
          <cell r="B16">
            <v>30</v>
          </cell>
          <cell r="C16">
            <v>4.2540531903372918E-2</v>
          </cell>
          <cell r="D16">
            <v>2.1312088294062774E-2</v>
          </cell>
          <cell r="E16">
            <v>8.4353366896953913E-2</v>
          </cell>
          <cell r="F16">
            <v>3.975358648429396E-2</v>
          </cell>
          <cell r="G16">
            <v>8.3469580606361574E-2</v>
          </cell>
          <cell r="I16">
            <v>30</v>
          </cell>
          <cell r="J16">
            <v>0.6</v>
          </cell>
          <cell r="K16">
            <v>0.4</v>
          </cell>
          <cell r="L16">
            <v>0.8</v>
          </cell>
          <cell r="M16">
            <v>0.6</v>
          </cell>
          <cell r="N16">
            <v>0.8</v>
          </cell>
        </row>
        <row r="18">
          <cell r="B18" t="str">
            <v>r</v>
          </cell>
          <cell r="C18">
            <v>2</v>
          </cell>
          <cell r="D18">
            <v>5</v>
          </cell>
          <cell r="E18">
            <v>10</v>
          </cell>
          <cell r="F18">
            <v>20</v>
          </cell>
          <cell r="G18">
            <v>30</v>
          </cell>
          <cell r="I18" t="str">
            <v>n</v>
          </cell>
          <cell r="J18">
            <v>2</v>
          </cell>
          <cell r="K18">
            <v>5</v>
          </cell>
          <cell r="L18">
            <v>10</v>
          </cell>
          <cell r="M18">
            <v>20</v>
          </cell>
          <cell r="N18">
            <v>30</v>
          </cell>
        </row>
        <row r="19">
          <cell r="B19">
            <v>8.3333333333333329E-2</v>
          </cell>
          <cell r="C19">
            <v>-0.8</v>
          </cell>
          <cell r="D19">
            <v>-0.5580681267497698</v>
          </cell>
          <cell r="E19">
            <v>-0.69961334061435876</v>
          </cell>
          <cell r="F19">
            <v>-0.68070911286890901</v>
          </cell>
          <cell r="G19">
            <v>-0.74267471140014951</v>
          </cell>
          <cell r="I19">
            <v>8.3333333333333329E-2</v>
          </cell>
          <cell r="J19">
            <v>0.44446895782856727</v>
          </cell>
          <cell r="K19">
            <v>0.7262274604675043</v>
          </cell>
          <cell r="L19">
            <v>0.97016707099327582</v>
          </cell>
          <cell r="M19">
            <v>0.92794262147401319</v>
          </cell>
          <cell r="N19">
            <v>1.0276542029188307</v>
          </cell>
        </row>
        <row r="20">
          <cell r="B20">
            <v>0.25</v>
          </cell>
          <cell r="C20">
            <v>-0.41855733159554009</v>
          </cell>
          <cell r="D20">
            <v>-0.47223921914526923</v>
          </cell>
          <cell r="E20">
            <v>-0.69026313682554097</v>
          </cell>
          <cell r="F20">
            <v>-0.60012865055095166</v>
          </cell>
          <cell r="G20">
            <v>-0.66320099401940558</v>
          </cell>
          <cell r="I20">
            <v>0.25</v>
          </cell>
          <cell r="J20">
            <v>0.35092426786002084</v>
          </cell>
          <cell r="K20">
            <v>0.57176884957774765</v>
          </cell>
          <cell r="L20">
            <v>0.80924237202065441</v>
          </cell>
          <cell r="M20">
            <v>0.80470329904326054</v>
          </cell>
          <cell r="N20">
            <v>0.92787827648483756</v>
          </cell>
        </row>
        <row r="21">
          <cell r="B21">
            <v>0.5</v>
          </cell>
          <cell r="C21">
            <v>-0.40060839973782297</v>
          </cell>
          <cell r="D21">
            <v>-0.45544731217448248</v>
          </cell>
          <cell r="E21">
            <v>-0.57342151146569531</v>
          </cell>
          <cell r="F21">
            <v>-0.56734157290825582</v>
          </cell>
          <cell r="G21">
            <v>-0.62938553439977329</v>
          </cell>
          <cell r="I21">
            <v>0.5</v>
          </cell>
          <cell r="J21">
            <v>0.2162371733528467</v>
          </cell>
          <cell r="K21">
            <v>0.49530002928289513</v>
          </cell>
          <cell r="L21">
            <v>0.78485494207339224</v>
          </cell>
          <cell r="M21">
            <v>0.7584601807766187</v>
          </cell>
          <cell r="N21">
            <v>0.91230323645987732</v>
          </cell>
        </row>
        <row r="22">
          <cell r="B22">
            <v>0.75</v>
          </cell>
          <cell r="C22">
            <v>-0.4154495856035566</v>
          </cell>
          <cell r="D22">
            <v>-0.44700960634096193</v>
          </cell>
          <cell r="E22">
            <v>-0.55418773377446484</v>
          </cell>
          <cell r="F22">
            <v>-0.54910418183266629</v>
          </cell>
          <cell r="G22">
            <v>-0.596916366964239</v>
          </cell>
          <cell r="I22">
            <v>0.75</v>
          </cell>
          <cell r="J22">
            <v>0.34116703461772929</v>
          </cell>
          <cell r="K22">
            <v>0.46504623081317215</v>
          </cell>
          <cell r="L22">
            <v>0.75936381967837463</v>
          </cell>
          <cell r="M22">
            <v>0.7326177287964375</v>
          </cell>
          <cell r="N22">
            <v>0.88602672618628198</v>
          </cell>
        </row>
        <row r="23">
          <cell r="B23">
            <v>1</v>
          </cell>
          <cell r="C23">
            <v>-0.42513207761301997</v>
          </cell>
          <cell r="D23">
            <v>-0.44316183665535591</v>
          </cell>
          <cell r="E23">
            <v>-0.53605912974487679</v>
          </cell>
          <cell r="F23">
            <v>-0.53152078301742844</v>
          </cell>
          <cell r="G23">
            <v>-0.56607380647280492</v>
          </cell>
          <cell r="I23">
            <v>1</v>
          </cell>
          <cell r="J23">
            <v>0.37244304493303931</v>
          </cell>
          <cell r="K23">
            <v>0.44461690801632731</v>
          </cell>
          <cell r="L23">
            <v>0.72233825737002511</v>
          </cell>
          <cell r="M23">
            <v>0.69596681268194827</v>
          </cell>
          <cell r="N23">
            <v>0.83660757968084898</v>
          </cell>
        </row>
        <row r="24">
          <cell r="B24">
            <v>2</v>
          </cell>
          <cell r="C24">
            <v>-0.44726998197788381</v>
          </cell>
          <cell r="D24">
            <v>-0.46505459482487066</v>
          </cell>
          <cell r="E24">
            <v>-0.51076178531169858</v>
          </cell>
          <cell r="F24">
            <v>-0.50045413727327848</v>
          </cell>
          <cell r="G24">
            <v>-0.51729529486768788</v>
          </cell>
          <cell r="I24">
            <v>2</v>
          </cell>
          <cell r="J24">
            <v>0.40138582452293259</v>
          </cell>
          <cell r="K24">
            <v>0.46774962784066559</v>
          </cell>
          <cell r="L24">
            <v>0.66425664214571156</v>
          </cell>
          <cell r="M24">
            <v>0.59593281918127294</v>
          </cell>
          <cell r="N24">
            <v>0.75408489812707735</v>
          </cell>
        </row>
        <row r="25">
          <cell r="B25">
            <v>5</v>
          </cell>
          <cell r="C25">
            <v>-0.4692961786433002</v>
          </cell>
          <cell r="D25">
            <v>-0.47280333763728399</v>
          </cell>
          <cell r="E25">
            <v>-0.502394405151391</v>
          </cell>
          <cell r="F25">
            <v>-0.49754606921596212</v>
          </cell>
          <cell r="G25">
            <v>-0.50019539041628958</v>
          </cell>
          <cell r="I25">
            <v>5</v>
          </cell>
          <cell r="J25">
            <v>0.34879269834489346</v>
          </cell>
          <cell r="K25">
            <v>0.38555201786315918</v>
          </cell>
          <cell r="L25">
            <v>0.51544416734517473</v>
          </cell>
          <cell r="M25">
            <v>0.4904949329797062</v>
          </cell>
          <cell r="N25">
            <v>0.59223330601473878</v>
          </cell>
        </row>
        <row r="26">
          <cell r="B26">
            <v>10</v>
          </cell>
          <cell r="C26">
            <v>-0.50653165706376824</v>
          </cell>
          <cell r="D26">
            <v>-0.49571991086993217</v>
          </cell>
          <cell r="E26">
            <v>-0.53237641100137278</v>
          </cell>
          <cell r="F26">
            <v>-0.52560571484170138</v>
          </cell>
          <cell r="G26">
            <v>-0.53328548426192057</v>
          </cell>
          <cell r="I26">
            <v>10</v>
          </cell>
          <cell r="J26">
            <v>0.27809004234720397</v>
          </cell>
          <cell r="K26">
            <v>0.27639220930695652</v>
          </cell>
          <cell r="L26">
            <v>0.39047933214656372</v>
          </cell>
          <cell r="M26">
            <v>0.37114919847152184</v>
          </cell>
          <cell r="N26">
            <v>0.47021570095546933</v>
          </cell>
        </row>
        <row r="27">
          <cell r="B27">
            <v>15</v>
          </cell>
          <cell r="C27">
            <v>-0.57520565874164131</v>
          </cell>
          <cell r="D27">
            <v>-0.54680025606327121</v>
          </cell>
          <cell r="E27">
            <v>-0.59757864790903725</v>
          </cell>
          <cell r="F27">
            <v>-0.5860338057898602</v>
          </cell>
          <cell r="G27">
            <v>-0.58160125306165067</v>
          </cell>
          <cell r="I27">
            <v>15</v>
          </cell>
          <cell r="J27">
            <v>0.2543885551859203</v>
          </cell>
          <cell r="K27">
            <v>0.22290704414365167</v>
          </cell>
          <cell r="L27">
            <v>0.37856070161394362</v>
          </cell>
          <cell r="M27">
            <v>0.34639045867031193</v>
          </cell>
          <cell r="N27">
            <v>0.44806347961560022</v>
          </cell>
        </row>
        <row r="28">
          <cell r="B28">
            <v>20</v>
          </cell>
          <cell r="C28">
            <v>-0.64387966041951439</v>
          </cell>
          <cell r="D28">
            <v>-0.59788060125661036</v>
          </cell>
          <cell r="E28">
            <v>-0.66278088481670172</v>
          </cell>
          <cell r="F28">
            <v>-0.64646189673801913</v>
          </cell>
          <cell r="G28">
            <v>-0.62991702186138077</v>
          </cell>
          <cell r="I28">
            <v>20</v>
          </cell>
          <cell r="J28">
            <v>0.23068706802463662</v>
          </cell>
          <cell r="K28">
            <v>0.16942187898034683</v>
          </cell>
          <cell r="L28">
            <v>0.36664207108132357</v>
          </cell>
          <cell r="M28">
            <v>0.32163171886910208</v>
          </cell>
          <cell r="N28">
            <v>0.42591125827573117</v>
          </cell>
        </row>
        <row r="29">
          <cell r="B29">
            <v>25</v>
          </cell>
          <cell r="C29">
            <v>-0.67088824148350246</v>
          </cell>
          <cell r="D29">
            <v>-0.6567159381900588</v>
          </cell>
          <cell r="E29">
            <v>-0.64192003149018728</v>
          </cell>
          <cell r="F29">
            <v>-0.69800822359882053</v>
          </cell>
          <cell r="G29">
            <v>-0.6121027583193267</v>
          </cell>
          <cell r="I29">
            <v>25</v>
          </cell>
          <cell r="J29">
            <v>0.28199594439666203</v>
          </cell>
          <cell r="K29">
            <v>0.19323587410133172</v>
          </cell>
          <cell r="L29">
            <v>0.40593959916423628</v>
          </cell>
          <cell r="M29">
            <v>0.44730954824533142</v>
          </cell>
          <cell r="N29">
            <v>0.44902632810074439</v>
          </cell>
        </row>
        <row r="30">
          <cell r="B30">
            <v>30</v>
          </cell>
          <cell r="C30">
            <v>-0.69789682254749064</v>
          </cell>
          <cell r="D30">
            <v>-0.71555127512350725</v>
          </cell>
          <cell r="E30">
            <v>-0.62105917816367284</v>
          </cell>
          <cell r="F30">
            <v>-0.74955455045962183</v>
          </cell>
          <cell r="G30">
            <v>-0.59428849477727264</v>
          </cell>
          <cell r="I30">
            <v>30</v>
          </cell>
          <cell r="J30">
            <v>0.33330482076868745</v>
          </cell>
          <cell r="K30">
            <v>0.21704986922231662</v>
          </cell>
          <cell r="L30">
            <v>0.44523712724714903</v>
          </cell>
          <cell r="M30">
            <v>0.57298737762156071</v>
          </cell>
          <cell r="N30">
            <v>0.47214139792575766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waptionCalibration3M"/>
      <sheetName val="SwaptionCalibration6M"/>
      <sheetName val="SwaptionCalibration1M"/>
      <sheetName val="CapletCalibration"/>
      <sheetName val="PV vs Sensi"/>
      <sheetName val="Historisierung PV"/>
      <sheetName val="Historisierung PV Handel Shift"/>
      <sheetName val="Historisierung PV RM Shift"/>
      <sheetName val="Historisierung PV RM"/>
      <sheetName val="Historische Datümer"/>
    </sheetNames>
    <sheetDataSet>
      <sheetData sheetId="0"/>
      <sheetData sheetId="1">
        <row r="67">
          <cell r="S67">
            <v>0</v>
          </cell>
          <cell r="T6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Case"/>
      <sheetName val="Case1"/>
      <sheetName val="Tabelle1"/>
      <sheetName val="Technik"/>
      <sheetName val="Praxis"/>
      <sheetName val="Taktik"/>
      <sheetName val="curve"/>
      <sheetName val="swap"/>
      <sheetName val="Asset"/>
      <sheetName val="plain "/>
      <sheetName val="amort"/>
      <sheetName val="amort (2)"/>
      <sheetName val="forward (3)"/>
      <sheetName val="forward (2)"/>
      <sheetName val="forward"/>
      <sheetName val="markt"/>
      <sheetName val="markt (2)"/>
      <sheetName val="cubic spline"/>
      <sheetName val="cubic spline (2)"/>
      <sheetName val="Exponential"/>
      <sheetName val="Newton"/>
    </sheetNames>
    <sheetDataSet>
      <sheetData sheetId="0"/>
      <sheetData sheetId="1"/>
      <sheetData sheetId="2"/>
      <sheetData sheetId="3">
        <row r="28">
          <cell r="B28">
            <v>3.75</v>
          </cell>
          <cell r="C28">
            <v>3.8</v>
          </cell>
          <cell r="D28">
            <v>3.89</v>
          </cell>
          <cell r="E28">
            <v>3.88</v>
          </cell>
          <cell r="F28">
            <v>3.94</v>
          </cell>
          <cell r="G28">
            <v>3.92</v>
          </cell>
          <cell r="H28">
            <v>3.93</v>
          </cell>
          <cell r="I28">
            <v>3.77</v>
          </cell>
          <cell r="J28">
            <v>3.7</v>
          </cell>
          <cell r="K28">
            <v>3.7</v>
          </cell>
          <cell r="L28">
            <v>3.68</v>
          </cell>
          <cell r="M28">
            <v>3.7</v>
          </cell>
          <cell r="N28">
            <v>3.8</v>
          </cell>
          <cell r="O28">
            <v>3.84</v>
          </cell>
          <cell r="P28">
            <v>3.83</v>
          </cell>
          <cell r="Q28">
            <v>3.8</v>
          </cell>
          <cell r="R28">
            <v>3.89</v>
          </cell>
          <cell r="S28">
            <v>3.95</v>
          </cell>
          <cell r="T28">
            <v>3.96</v>
          </cell>
          <cell r="U28">
            <v>3.9</v>
          </cell>
          <cell r="V28">
            <v>3.93</v>
          </cell>
          <cell r="W28">
            <v>3.92</v>
          </cell>
          <cell r="X28">
            <v>3.95</v>
          </cell>
          <cell r="Y28">
            <v>3.89</v>
          </cell>
          <cell r="Z28">
            <v>3.89</v>
          </cell>
          <cell r="AA28">
            <v>3.83</v>
          </cell>
          <cell r="AB28">
            <v>3.86</v>
          </cell>
          <cell r="AC28">
            <v>3.96</v>
          </cell>
          <cell r="AD28">
            <v>4.05</v>
          </cell>
          <cell r="AE28">
            <v>4.04</v>
          </cell>
          <cell r="AF28">
            <v>4.07</v>
          </cell>
          <cell r="AG28">
            <v>4.13</v>
          </cell>
          <cell r="AH28">
            <v>4.0999999999999996</v>
          </cell>
          <cell r="AI28">
            <v>4.12</v>
          </cell>
          <cell r="AJ28">
            <v>4.09</v>
          </cell>
          <cell r="AK28">
            <v>4.17</v>
          </cell>
          <cell r="AL28">
            <v>4.18</v>
          </cell>
          <cell r="AM28">
            <v>4.13</v>
          </cell>
          <cell r="AN28">
            <v>4.18</v>
          </cell>
          <cell r="AO28">
            <v>4.2</v>
          </cell>
          <cell r="AP28">
            <v>4.2699999999999996</v>
          </cell>
          <cell r="AQ28">
            <v>4.3</v>
          </cell>
          <cell r="AR28">
            <v>4.28</v>
          </cell>
          <cell r="AS28">
            <v>4.2699999999999996</v>
          </cell>
          <cell r="AT28">
            <v>4.32</v>
          </cell>
          <cell r="AU28">
            <v>4.29</v>
          </cell>
          <cell r="AV28">
            <v>4.3099999999999996</v>
          </cell>
          <cell r="AW28">
            <v>4.29</v>
          </cell>
          <cell r="AX28">
            <v>4.3600000000000003</v>
          </cell>
          <cell r="AY28">
            <v>4.41</v>
          </cell>
          <cell r="AZ28">
            <v>4.41</v>
          </cell>
          <cell r="BA28">
            <v>4.41</v>
          </cell>
          <cell r="BB28">
            <v>4.42</v>
          </cell>
          <cell r="BC28">
            <v>4.4400000000000004</v>
          </cell>
          <cell r="BD28">
            <v>4.45</v>
          </cell>
          <cell r="BE28">
            <v>4.45</v>
          </cell>
          <cell r="BF28">
            <v>4.45</v>
          </cell>
          <cell r="BG28">
            <v>4.4800000000000004</v>
          </cell>
          <cell r="BH28">
            <v>4.47</v>
          </cell>
          <cell r="BI28">
            <v>4.46</v>
          </cell>
          <cell r="BJ28">
            <v>4.46</v>
          </cell>
          <cell r="BK28">
            <v>4.47</v>
          </cell>
          <cell r="BL28">
            <v>4.45</v>
          </cell>
          <cell r="BM28">
            <v>4.47</v>
          </cell>
          <cell r="BN28">
            <v>4.46</v>
          </cell>
          <cell r="BO28">
            <v>4.49</v>
          </cell>
          <cell r="BP28">
            <v>4.46</v>
          </cell>
          <cell r="BQ28">
            <v>4.45</v>
          </cell>
          <cell r="BR28">
            <v>4.43</v>
          </cell>
          <cell r="BS28">
            <v>4.43</v>
          </cell>
          <cell r="BT28">
            <v>4.45</v>
          </cell>
          <cell r="BU28">
            <v>4.45</v>
          </cell>
          <cell r="BV28">
            <v>4.45</v>
          </cell>
          <cell r="BW28">
            <v>4.4400000000000004</v>
          </cell>
          <cell r="BX28">
            <v>4.4800000000000004</v>
          </cell>
          <cell r="BY28">
            <v>4.4800000000000004</v>
          </cell>
          <cell r="BZ28">
            <v>4.5199999999999996</v>
          </cell>
          <cell r="CA28">
            <v>4.5199999999999996</v>
          </cell>
          <cell r="CB28">
            <v>4.5</v>
          </cell>
          <cell r="CC28">
            <v>4.5199999999999996</v>
          </cell>
          <cell r="CD28">
            <v>4.53</v>
          </cell>
          <cell r="CE28">
            <v>4.55</v>
          </cell>
          <cell r="CF28">
            <v>4.57</v>
          </cell>
          <cell r="CG28">
            <v>4.58</v>
          </cell>
          <cell r="CH28">
            <v>4.5999999999999996</v>
          </cell>
          <cell r="CI28">
            <v>4.6100000000000003</v>
          </cell>
          <cell r="CJ28">
            <v>4.57</v>
          </cell>
          <cell r="CK28">
            <v>4.55</v>
          </cell>
          <cell r="CL28">
            <v>4.5199999999999996</v>
          </cell>
          <cell r="CM28">
            <v>4.6100000000000003</v>
          </cell>
          <cell r="CN28">
            <v>4.6500000000000004</v>
          </cell>
          <cell r="CO28">
            <v>4.63</v>
          </cell>
          <cell r="CP28">
            <v>4.63</v>
          </cell>
          <cell r="CQ28">
            <v>4.59</v>
          </cell>
          <cell r="CR28">
            <v>4.5999999999999996</v>
          </cell>
          <cell r="CS28">
            <v>4.58</v>
          </cell>
          <cell r="CT28">
            <v>4.59</v>
          </cell>
          <cell r="CU28">
            <v>4.5999999999999996</v>
          </cell>
          <cell r="CV28">
            <v>4.62</v>
          </cell>
          <cell r="CW28">
            <v>4.6500000000000004</v>
          </cell>
          <cell r="CX28">
            <v>4.66</v>
          </cell>
          <cell r="CY28">
            <v>4.67</v>
          </cell>
          <cell r="CZ28">
            <v>4.6900000000000004</v>
          </cell>
          <cell r="DA28">
            <v>4.72</v>
          </cell>
          <cell r="DB28">
            <v>4.72</v>
          </cell>
          <cell r="DC28">
            <v>4.71</v>
          </cell>
          <cell r="DD28">
            <v>4.7</v>
          </cell>
          <cell r="DE28">
            <v>4.7</v>
          </cell>
          <cell r="DF28">
            <v>4.7300000000000004</v>
          </cell>
          <cell r="DG28">
            <v>4.6900000000000004</v>
          </cell>
          <cell r="DH28">
            <v>4.6900000000000004</v>
          </cell>
          <cell r="DI28">
            <v>4.7300000000000004</v>
          </cell>
          <cell r="DJ28">
            <v>4.7300000000000004</v>
          </cell>
          <cell r="DK28">
            <v>4.78</v>
          </cell>
          <cell r="DL28">
            <v>4.72</v>
          </cell>
          <cell r="DM28">
            <v>4.7300000000000004</v>
          </cell>
          <cell r="DN28">
            <v>4.71</v>
          </cell>
          <cell r="DO28">
            <v>4.68</v>
          </cell>
          <cell r="DP28">
            <v>4.6900000000000004</v>
          </cell>
          <cell r="DQ28">
            <v>4.7</v>
          </cell>
          <cell r="DR28">
            <v>4.6900000000000004</v>
          </cell>
          <cell r="DS28">
            <v>4.68</v>
          </cell>
          <cell r="DT28">
            <v>4.6500000000000004</v>
          </cell>
          <cell r="DU28">
            <v>4.66</v>
          </cell>
          <cell r="DV28">
            <v>4.6399999999999997</v>
          </cell>
          <cell r="DW28">
            <v>4.63</v>
          </cell>
          <cell r="DX28">
            <v>4.62</v>
          </cell>
          <cell r="DY28">
            <v>4.63</v>
          </cell>
          <cell r="DZ28">
            <v>4.62</v>
          </cell>
          <cell r="EA28">
            <v>4.58</v>
          </cell>
          <cell r="EB28">
            <v>4.5999999999999996</v>
          </cell>
          <cell r="EC28">
            <v>4.63</v>
          </cell>
          <cell r="ED28">
            <v>4.66</v>
          </cell>
          <cell r="EE28">
            <v>4.66</v>
          </cell>
          <cell r="EF28">
            <v>4.59</v>
          </cell>
          <cell r="EG28">
            <v>4.57</v>
          </cell>
          <cell r="EH28">
            <v>4.5599999999999996</v>
          </cell>
          <cell r="EI28">
            <v>4.54</v>
          </cell>
          <cell r="EJ28">
            <v>4.55</v>
          </cell>
          <cell r="EK28">
            <v>4.58</v>
          </cell>
          <cell r="EL28">
            <v>4.5599999999999996</v>
          </cell>
          <cell r="EM28">
            <v>4.5199999999999996</v>
          </cell>
          <cell r="EN28">
            <v>4.51</v>
          </cell>
          <cell r="EO28">
            <v>4.49</v>
          </cell>
          <cell r="EP28">
            <v>4.51</v>
          </cell>
          <cell r="EQ28">
            <v>4.49</v>
          </cell>
          <cell r="ER28">
            <v>4.51</v>
          </cell>
          <cell r="ES28">
            <v>4.5</v>
          </cell>
          <cell r="ET28">
            <v>4.5199999999999996</v>
          </cell>
          <cell r="EU28">
            <v>4.5599999999999996</v>
          </cell>
          <cell r="EV28">
            <v>4.59</v>
          </cell>
          <cell r="EW28">
            <v>4.6100000000000003</v>
          </cell>
          <cell r="EX28">
            <v>4.6399999999999997</v>
          </cell>
          <cell r="EY28">
            <v>4.53</v>
          </cell>
          <cell r="EZ28">
            <v>4.53</v>
          </cell>
          <cell r="FA28">
            <v>4.5199999999999996</v>
          </cell>
          <cell r="FB28">
            <v>4.5199999999999996</v>
          </cell>
          <cell r="FC28">
            <v>4.5599999999999996</v>
          </cell>
          <cell r="FD28">
            <v>4.51</v>
          </cell>
          <cell r="FE28">
            <v>4.5</v>
          </cell>
          <cell r="FF28">
            <v>4.53</v>
          </cell>
          <cell r="FG28">
            <v>4.5199999999999996</v>
          </cell>
          <cell r="FH28">
            <v>4.4800000000000004</v>
          </cell>
          <cell r="FI28">
            <v>4.5</v>
          </cell>
          <cell r="FJ28">
            <v>4.54</v>
          </cell>
          <cell r="FK28">
            <v>4.53</v>
          </cell>
          <cell r="FL28">
            <v>4.5599999999999996</v>
          </cell>
          <cell r="FM28">
            <v>4.5599999999999996</v>
          </cell>
          <cell r="FN28">
            <v>4.5999999999999996</v>
          </cell>
          <cell r="FO28">
            <v>4.6100000000000003</v>
          </cell>
          <cell r="FP28">
            <v>4.5999999999999996</v>
          </cell>
          <cell r="FQ28">
            <v>4.5999999999999996</v>
          </cell>
          <cell r="FR28">
            <v>4.66</v>
          </cell>
          <cell r="FS28">
            <v>4.67</v>
          </cell>
          <cell r="FT28">
            <v>4.67</v>
          </cell>
          <cell r="FU28">
            <v>4.6100000000000003</v>
          </cell>
          <cell r="FV28">
            <v>4.59</v>
          </cell>
          <cell r="FW28">
            <v>4.62</v>
          </cell>
          <cell r="FX28">
            <v>4.63</v>
          </cell>
          <cell r="FY28">
            <v>4.6100000000000003</v>
          </cell>
          <cell r="FZ28">
            <v>4.6399999999999997</v>
          </cell>
          <cell r="GA28">
            <v>4.55</v>
          </cell>
          <cell r="GB28">
            <v>4.6500000000000004</v>
          </cell>
          <cell r="GC28">
            <v>4.74</v>
          </cell>
          <cell r="GD28">
            <v>4.79</v>
          </cell>
          <cell r="GE28">
            <v>4.8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lcaimer"/>
      <sheetName val="Cap_Floor"/>
      <sheetName val="Pricing"/>
    </sheetNames>
    <sheetDataSet>
      <sheetData sheetId="0"/>
      <sheetData sheetId="1">
        <row r="37">
          <cell r="R37">
            <v>42000.93986111111</v>
          </cell>
          <cell r="S37">
            <v>1</v>
          </cell>
        </row>
        <row r="38">
          <cell r="R38">
            <v>42002.93986111111</v>
          </cell>
          <cell r="S38">
            <v>0.99999250005624962</v>
          </cell>
        </row>
        <row r="39">
          <cell r="R39">
            <v>42031.93986111111</v>
          </cell>
          <cell r="S39">
            <v>0.99968843043917976</v>
          </cell>
        </row>
        <row r="40">
          <cell r="R40">
            <v>42090.93986111111</v>
          </cell>
          <cell r="S40">
            <v>0.99840532482839905</v>
          </cell>
        </row>
        <row r="41">
          <cell r="R41">
            <v>42184.93986111111</v>
          </cell>
          <cell r="S41">
            <v>0.99514259840578156</v>
          </cell>
        </row>
        <row r="42">
          <cell r="R42">
            <v>42366.93986111111</v>
          </cell>
          <cell r="S42">
            <v>0.99120798517152864</v>
          </cell>
        </row>
        <row r="43">
          <cell r="R43">
            <v>42731.93986111111</v>
          </cell>
          <cell r="S43">
            <v>0.98224875660769584</v>
          </cell>
        </row>
        <row r="44">
          <cell r="R44">
            <v>43096.93986111111</v>
          </cell>
          <cell r="S44">
            <v>0.9703020657976863</v>
          </cell>
        </row>
        <row r="45">
          <cell r="R45">
            <v>43461.93986111111</v>
          </cell>
          <cell r="S45">
            <v>0.95414016225989717</v>
          </cell>
        </row>
        <row r="46">
          <cell r="R46">
            <v>43826.93986111111</v>
          </cell>
          <cell r="S46">
            <v>0.93361378111002047</v>
          </cell>
        </row>
        <row r="47">
          <cell r="R47">
            <v>44193.93986111111</v>
          </cell>
          <cell r="S47">
            <v>0.90968947659005228</v>
          </cell>
        </row>
        <row r="48">
          <cell r="R48">
            <v>44557.93986111111</v>
          </cell>
          <cell r="S48">
            <v>0.88392617725608291</v>
          </cell>
        </row>
        <row r="49">
          <cell r="R49">
            <v>44922.93986111111</v>
          </cell>
          <cell r="S49">
            <v>0.8574027658597595</v>
          </cell>
        </row>
        <row r="50">
          <cell r="R50">
            <v>45287.93986111111</v>
          </cell>
          <cell r="S50">
            <v>0.83128190540066416</v>
          </cell>
        </row>
        <row r="51">
          <cell r="R51">
            <v>45653.93986111111</v>
          </cell>
          <cell r="S51">
            <v>0.80476464465924591</v>
          </cell>
        </row>
        <row r="52">
          <cell r="R52">
            <v>46020.93986111111</v>
          </cell>
          <cell r="S52">
            <v>0.77839976535462152</v>
          </cell>
        </row>
        <row r="53">
          <cell r="R53">
            <v>46384.93986111111</v>
          </cell>
          <cell r="S53">
            <v>0.75234287926461829</v>
          </cell>
        </row>
        <row r="54">
          <cell r="R54">
            <v>46748.93986111111</v>
          </cell>
          <cell r="S54">
            <v>0.72735068359298238</v>
          </cell>
        </row>
        <row r="55">
          <cell r="R55">
            <v>47114.93986111111</v>
          </cell>
          <cell r="S55">
            <v>0.70356827949443135</v>
          </cell>
        </row>
        <row r="56">
          <cell r="R56">
            <v>47479.93986111111</v>
          </cell>
          <cell r="S56">
            <v>0.68128664584060272</v>
          </cell>
        </row>
        <row r="57">
          <cell r="R57">
            <v>47844.93986111111</v>
          </cell>
          <cell r="S57">
            <v>0.66054347235181543</v>
          </cell>
        </row>
        <row r="58">
          <cell r="R58">
            <v>48211.93986111111</v>
          </cell>
          <cell r="S58">
            <v>0.64160980773840792</v>
          </cell>
        </row>
        <row r="59">
          <cell r="R59">
            <v>48575.93986111111</v>
          </cell>
          <cell r="S59">
            <v>0.62416231669149869</v>
          </cell>
        </row>
        <row r="60">
          <cell r="R60">
            <v>48940.93986111111</v>
          </cell>
          <cell r="S60">
            <v>0.60780700761045758</v>
          </cell>
        </row>
        <row r="61">
          <cell r="R61">
            <v>49305.93986111111</v>
          </cell>
          <cell r="S61">
            <v>0.5925712758544579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lcaimer"/>
      <sheetName val="Cap_Floor"/>
      <sheetName val="Pricing"/>
    </sheetNames>
    <sheetDataSet>
      <sheetData sheetId="0" refreshError="1"/>
      <sheetData sheetId="1">
        <row r="37">
          <cell r="R37">
            <v>42000.93986111111</v>
          </cell>
          <cell r="S37">
            <v>1</v>
          </cell>
        </row>
        <row r="38">
          <cell r="R38">
            <v>42002.93986111111</v>
          </cell>
          <cell r="S38">
            <v>0.99999250005624962</v>
          </cell>
        </row>
        <row r="39">
          <cell r="R39">
            <v>42031.93986111111</v>
          </cell>
          <cell r="S39">
            <v>0.99968843043917976</v>
          </cell>
        </row>
        <row r="40">
          <cell r="R40">
            <v>42090.93986111111</v>
          </cell>
          <cell r="S40">
            <v>0.99840532482839905</v>
          </cell>
        </row>
        <row r="41">
          <cell r="R41">
            <v>42184.93986111111</v>
          </cell>
          <cell r="S41">
            <v>0.99514259840578156</v>
          </cell>
        </row>
        <row r="42">
          <cell r="R42">
            <v>42366.93986111111</v>
          </cell>
          <cell r="S42">
            <v>0.99120798517152864</v>
          </cell>
        </row>
        <row r="43">
          <cell r="R43">
            <v>42731.93986111111</v>
          </cell>
          <cell r="S43">
            <v>0.98224875660769584</v>
          </cell>
        </row>
        <row r="44">
          <cell r="R44">
            <v>43096.93986111111</v>
          </cell>
          <cell r="S44">
            <v>0.9703020657976863</v>
          </cell>
        </row>
        <row r="45">
          <cell r="R45">
            <v>43461.93986111111</v>
          </cell>
          <cell r="S45">
            <v>0.95414016225989717</v>
          </cell>
        </row>
        <row r="46">
          <cell r="R46">
            <v>43826.93986111111</v>
          </cell>
          <cell r="S46">
            <v>0.93361378111002047</v>
          </cell>
        </row>
        <row r="47">
          <cell r="R47">
            <v>44193.93986111111</v>
          </cell>
          <cell r="S47">
            <v>0.90968947659005228</v>
          </cell>
        </row>
        <row r="48">
          <cell r="R48">
            <v>44557.93986111111</v>
          </cell>
          <cell r="S48">
            <v>0.88392617725608291</v>
          </cell>
        </row>
        <row r="49">
          <cell r="R49">
            <v>44922.93986111111</v>
          </cell>
          <cell r="S49">
            <v>0.8574027658597595</v>
          </cell>
        </row>
        <row r="50">
          <cell r="R50">
            <v>45287.93986111111</v>
          </cell>
          <cell r="S50">
            <v>0.83128190540066416</v>
          </cell>
        </row>
        <row r="51">
          <cell r="R51">
            <v>45653.93986111111</v>
          </cell>
          <cell r="S51">
            <v>0.80476464465924591</v>
          </cell>
        </row>
        <row r="52">
          <cell r="R52">
            <v>46020.93986111111</v>
          </cell>
          <cell r="S52">
            <v>0.77839976535462152</v>
          </cell>
        </row>
        <row r="53">
          <cell r="R53">
            <v>46384.93986111111</v>
          </cell>
          <cell r="S53">
            <v>0.75234287926461829</v>
          </cell>
        </row>
        <row r="54">
          <cell r="R54">
            <v>46748.93986111111</v>
          </cell>
          <cell r="S54">
            <v>0.72735068359298238</v>
          </cell>
        </row>
        <row r="55">
          <cell r="R55">
            <v>47114.93986111111</v>
          </cell>
          <cell r="S55">
            <v>0.70356827949443135</v>
          </cell>
        </row>
        <row r="56">
          <cell r="R56">
            <v>47479.93986111111</v>
          </cell>
          <cell r="S56">
            <v>0.68128664584060272</v>
          </cell>
        </row>
        <row r="57">
          <cell r="R57">
            <v>47844.93986111111</v>
          </cell>
          <cell r="S57">
            <v>0.66054347235181543</v>
          </cell>
        </row>
        <row r="58">
          <cell r="R58">
            <v>48211.93986111111</v>
          </cell>
          <cell r="S58">
            <v>0.64160980773840792</v>
          </cell>
        </row>
        <row r="59">
          <cell r="R59">
            <v>48575.93986111111</v>
          </cell>
          <cell r="S59">
            <v>0.62416231669149869</v>
          </cell>
        </row>
        <row r="60">
          <cell r="R60">
            <v>48940.93986111111</v>
          </cell>
          <cell r="S60">
            <v>0.60780700761045758</v>
          </cell>
        </row>
        <row r="61">
          <cell r="R61">
            <v>49305.93986111111</v>
          </cell>
          <cell r="S61">
            <v>0.5925712758544579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PL_DATA"/>
    </sheetNames>
    <sheetDataSet>
      <sheetData sheetId="0" refreshError="1">
        <row r="4">
          <cell r="E4">
            <v>252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MM_forw(1 Factor) (2)"/>
      <sheetName val="Content"/>
      <sheetName val="Outline"/>
      <sheetName val="LMM_forw(1 Factor)"/>
      <sheetName val="LMM_drift1"/>
      <sheetName val="LMM_drift2"/>
      <sheetName val="LMM_drift3"/>
      <sheetName val="LMM_shocks"/>
      <sheetName val="cap_floors"/>
      <sheetName val="swapt_val"/>
      <sheetName val="cp_exotics"/>
      <sheetName val="TARN_note"/>
      <sheetName val="correlatio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ty"/>
    </sheetNames>
    <sheetDataSet>
      <sheetData sheetId="0">
        <row r="24">
          <cell r="AD24">
            <v>487.6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Z57"/>
  <sheetViews>
    <sheetView tabSelected="1" workbookViewId="0">
      <selection activeCell="C8" sqref="C8"/>
    </sheetView>
  </sheetViews>
  <sheetFormatPr baseColWidth="10" defaultRowHeight="13.2"/>
  <cols>
    <col min="1" max="16384" width="11.5546875" style="3"/>
  </cols>
  <sheetData>
    <row r="1" spans="1:26" ht="28.2">
      <c r="A1" s="1" t="s">
        <v>25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8.2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4" t="s">
        <v>27</v>
      </c>
      <c r="B5" s="2"/>
      <c r="C5" s="2"/>
      <c r="D5" s="2"/>
      <c r="E5" s="2"/>
      <c r="F5" s="2"/>
      <c r="G5" s="2"/>
      <c r="H5" s="2"/>
      <c r="I5" s="2"/>
      <c r="J5" s="2"/>
      <c r="K5" s="5" t="s">
        <v>28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4"/>
      <c r="B6" s="2"/>
      <c r="C6" s="2"/>
      <c r="D6" s="2"/>
      <c r="E6" s="2"/>
      <c r="F6" s="2"/>
      <c r="G6" s="2"/>
      <c r="H6" s="2"/>
      <c r="I6" s="2"/>
      <c r="J6" s="2"/>
      <c r="K6" s="5" t="s">
        <v>29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4" t="s">
        <v>30</v>
      </c>
      <c r="B7" s="2"/>
      <c r="C7" s="2"/>
      <c r="D7" s="2"/>
      <c r="E7" s="2"/>
      <c r="F7" s="2"/>
      <c r="G7" s="2"/>
      <c r="H7" s="2"/>
      <c r="I7" s="2"/>
      <c r="J7" s="2"/>
      <c r="K7" s="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4" t="s">
        <v>31</v>
      </c>
      <c r="B8" s="2"/>
      <c r="C8" s="2"/>
      <c r="D8" s="2"/>
      <c r="E8" s="2"/>
      <c r="F8" s="2"/>
      <c r="G8" s="2"/>
      <c r="H8" s="2"/>
      <c r="I8" s="2"/>
      <c r="J8" s="2"/>
      <c r="K8" s="5" t="s">
        <v>32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4" t="s">
        <v>33</v>
      </c>
      <c r="B9" s="2"/>
      <c r="C9" s="2"/>
      <c r="D9" s="2"/>
      <c r="E9" s="2"/>
      <c r="F9" s="2"/>
      <c r="G9" s="2"/>
      <c r="H9" s="2"/>
      <c r="I9" s="2"/>
      <c r="J9" s="2"/>
      <c r="K9" s="5" t="s">
        <v>34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4" t="s">
        <v>35</v>
      </c>
      <c r="B10" s="2"/>
      <c r="C10" s="2"/>
      <c r="D10" s="2"/>
      <c r="E10" s="2"/>
      <c r="F10" s="2"/>
      <c r="G10" s="2"/>
      <c r="H10" s="2"/>
      <c r="I10" s="2"/>
      <c r="J10" s="2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4" t="s">
        <v>36</v>
      </c>
      <c r="B11" s="2"/>
      <c r="C11" s="2"/>
      <c r="D11" s="2"/>
      <c r="E11" s="2"/>
      <c r="F11" s="2"/>
      <c r="G11" s="2"/>
      <c r="H11" s="2"/>
      <c r="I11" s="2"/>
      <c r="J11" s="2"/>
      <c r="K11" s="5" t="s">
        <v>37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4" t="s">
        <v>38</v>
      </c>
      <c r="B12" s="2"/>
      <c r="C12" s="2"/>
      <c r="D12" s="2"/>
      <c r="E12" s="2"/>
      <c r="F12" s="2"/>
      <c r="G12" s="2"/>
      <c r="H12" s="2"/>
      <c r="I12" s="2"/>
      <c r="J12" s="2"/>
      <c r="K12" s="5" t="s">
        <v>39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4" t="s">
        <v>40</v>
      </c>
      <c r="B13" s="2"/>
      <c r="C13" s="2"/>
      <c r="D13" s="2"/>
      <c r="E13" s="2"/>
      <c r="F13" s="2"/>
      <c r="G13" s="2"/>
      <c r="H13" s="2"/>
      <c r="I13" s="2"/>
      <c r="J13" s="2"/>
      <c r="K13" s="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4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5" t="s">
        <v>42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4" t="s">
        <v>43</v>
      </c>
      <c r="B15" s="2"/>
      <c r="C15" s="2"/>
      <c r="D15" s="2"/>
      <c r="E15" s="2"/>
      <c r="F15" s="2"/>
      <c r="G15" s="2"/>
      <c r="H15" s="2"/>
      <c r="I15" s="2"/>
      <c r="J15" s="2"/>
      <c r="K15" s="5" t="s">
        <v>44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4" t="s">
        <v>45</v>
      </c>
      <c r="B16" s="2"/>
      <c r="C16" s="2"/>
      <c r="D16" s="2"/>
      <c r="E16" s="2"/>
      <c r="F16" s="2"/>
      <c r="G16" s="2"/>
      <c r="H16" s="2"/>
      <c r="I16" s="2"/>
      <c r="J16" s="2"/>
      <c r="K16" s="5" t="s">
        <v>46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4" t="s">
        <v>47</v>
      </c>
      <c r="B17" s="2"/>
      <c r="C17" s="2"/>
      <c r="D17" s="2"/>
      <c r="E17" s="2"/>
      <c r="F17" s="2"/>
      <c r="G17" s="2"/>
      <c r="H17" s="2"/>
      <c r="I17" s="2"/>
      <c r="J17" s="2"/>
      <c r="K17" s="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4" t="s">
        <v>48</v>
      </c>
      <c r="B18" s="2"/>
      <c r="C18" s="2"/>
      <c r="D18" s="2"/>
      <c r="E18" s="2"/>
      <c r="F18" s="2"/>
      <c r="G18" s="2"/>
      <c r="H18" s="2"/>
      <c r="I18" s="2"/>
      <c r="J18" s="2"/>
      <c r="K18" s="5" t="s">
        <v>49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4"/>
      <c r="B19" s="2"/>
      <c r="C19" s="2"/>
      <c r="D19" s="2"/>
      <c r="E19" s="2"/>
      <c r="F19" s="2"/>
      <c r="G19" s="2"/>
      <c r="H19" s="2"/>
      <c r="I19" s="2"/>
      <c r="J19" s="2"/>
      <c r="K19" s="5" t="s">
        <v>50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4" t="s">
        <v>51</v>
      </c>
      <c r="B20" s="2"/>
      <c r="C20" s="2"/>
      <c r="D20" s="2"/>
      <c r="E20" s="2"/>
      <c r="F20" s="2"/>
      <c r="G20" s="2"/>
      <c r="H20" s="2"/>
      <c r="I20" s="2"/>
      <c r="J20" s="2"/>
      <c r="K20" s="5" t="s">
        <v>52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4" t="s">
        <v>53</v>
      </c>
      <c r="B21" s="2"/>
      <c r="C21" s="2"/>
      <c r="D21" s="2"/>
      <c r="E21" s="2"/>
      <c r="F21" s="2"/>
      <c r="G21" s="2"/>
      <c r="H21" s="2"/>
      <c r="I21" s="2"/>
      <c r="J21" s="2"/>
      <c r="K21" s="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4" t="s">
        <v>54</v>
      </c>
      <c r="B22" s="2"/>
      <c r="C22" s="2"/>
      <c r="D22" s="2"/>
      <c r="E22" s="2"/>
      <c r="F22" s="2"/>
      <c r="G22" s="2"/>
      <c r="H22" s="2"/>
      <c r="I22" s="2"/>
      <c r="J22" s="2"/>
      <c r="K22" s="5" t="s">
        <v>55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2"/>
      <c r="B23" s="2"/>
      <c r="C23" s="2"/>
      <c r="D23" s="2"/>
      <c r="E23" s="2"/>
      <c r="F23" s="2"/>
      <c r="G23" s="2"/>
      <c r="H23" s="2"/>
      <c r="I23" s="2"/>
      <c r="J23" s="2"/>
      <c r="K23" s="5" t="s">
        <v>56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2"/>
      <c r="B24" s="2"/>
      <c r="C24" s="2"/>
      <c r="D24" s="2"/>
      <c r="E24" s="2"/>
      <c r="F24" s="2"/>
      <c r="G24" s="2"/>
      <c r="H24" s="2"/>
      <c r="I24" s="2"/>
      <c r="J24" s="2"/>
      <c r="K24" s="5" t="s">
        <v>57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2"/>
      <c r="B25" s="2"/>
      <c r="C25" s="2"/>
      <c r="D25" s="2"/>
      <c r="E25" s="2"/>
      <c r="F25" s="2"/>
      <c r="G25" s="2"/>
      <c r="H25" s="2"/>
      <c r="I25" s="2"/>
      <c r="J25" s="2"/>
      <c r="K25" s="5" t="s">
        <v>58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2"/>
      <c r="B26" s="2"/>
      <c r="C26" s="2"/>
      <c r="D26" s="2"/>
      <c r="E26" s="2"/>
      <c r="F26" s="2"/>
      <c r="G26" s="2"/>
      <c r="H26" s="2"/>
      <c r="I26" s="2"/>
      <c r="J26" s="2"/>
      <c r="K26" s="5" t="s">
        <v>59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2"/>
      <c r="B27" s="2"/>
      <c r="C27" s="2"/>
      <c r="D27" s="2"/>
      <c r="E27" s="2"/>
      <c r="F27" s="2"/>
      <c r="G27" s="2"/>
      <c r="H27" s="2"/>
      <c r="I27" s="2"/>
      <c r="J27" s="2"/>
      <c r="K27" s="5" t="s">
        <v>60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2"/>
      <c r="B28" s="2"/>
      <c r="C28" s="2"/>
      <c r="D28" s="2"/>
      <c r="E28" s="2"/>
      <c r="F28" s="2"/>
      <c r="G28" s="2"/>
      <c r="H28" s="2"/>
      <c r="I28" s="2"/>
      <c r="J28" s="2"/>
      <c r="K28" s="5" t="s">
        <v>61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2"/>
      <c r="B29" s="2"/>
      <c r="C29" s="2"/>
      <c r="D29" s="2"/>
      <c r="E29" s="2"/>
      <c r="F29" s="2"/>
      <c r="G29" s="2"/>
      <c r="H29" s="2"/>
      <c r="I29" s="2"/>
      <c r="J29" s="2"/>
      <c r="K29" s="5" t="s">
        <v>62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2"/>
      <c r="B30" s="2"/>
      <c r="C30" s="2"/>
      <c r="D30" s="2"/>
      <c r="E30" s="2"/>
      <c r="F30" s="2"/>
      <c r="G30" s="2"/>
      <c r="H30" s="2"/>
      <c r="I30" s="2"/>
      <c r="J30" s="2"/>
      <c r="K30" s="5" t="s">
        <v>63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"/>
      <c r="B31" s="2"/>
      <c r="C31" s="2"/>
      <c r="D31" s="2"/>
      <c r="E31" s="2"/>
      <c r="F31" s="2"/>
      <c r="G31" s="2"/>
      <c r="H31" s="2"/>
      <c r="I31" s="2"/>
      <c r="J31" s="2"/>
      <c r="K31" s="5" t="s">
        <v>64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4:CD33"/>
  <sheetViews>
    <sheetView topLeftCell="A30" workbookViewId="0">
      <selection activeCell="B60" sqref="B60"/>
    </sheetView>
  </sheetViews>
  <sheetFormatPr baseColWidth="10" defaultRowHeight="14.4"/>
  <sheetData>
    <row r="4" spans="1:82">
      <c r="B4" t="s">
        <v>0</v>
      </c>
      <c r="C4">
        <v>0.16</v>
      </c>
    </row>
    <row r="5" spans="1:82">
      <c r="B5" t="s">
        <v>1</v>
      </c>
      <c r="C5">
        <v>0.25</v>
      </c>
    </row>
    <row r="6" spans="1:82">
      <c r="B6" t="s">
        <v>2</v>
      </c>
      <c r="C6">
        <v>0.15</v>
      </c>
    </row>
    <row r="8" spans="1:82">
      <c r="B8">
        <v>0.25</v>
      </c>
    </row>
    <row r="9" spans="1:82">
      <c r="A9" t="s">
        <v>3</v>
      </c>
      <c r="B9">
        <v>0</v>
      </c>
      <c r="C9">
        <f ca="1">B9+$B$8</f>
        <v>0.25</v>
      </c>
      <c r="D9">
        <f t="shared" ref="D9:AZ9" ca="1" si="0">C9+$B$8</f>
        <v>0.5</v>
      </c>
      <c r="E9">
        <f t="shared" ca="1" si="0"/>
        <v>0.75</v>
      </c>
      <c r="F9">
        <f t="shared" ca="1" si="0"/>
        <v>1</v>
      </c>
      <c r="G9">
        <f t="shared" ca="1" si="0"/>
        <v>1.25</v>
      </c>
      <c r="H9">
        <f t="shared" ca="1" si="0"/>
        <v>1.5</v>
      </c>
      <c r="I9">
        <f t="shared" ca="1" si="0"/>
        <v>1.75</v>
      </c>
      <c r="J9">
        <f t="shared" ca="1" si="0"/>
        <v>2</v>
      </c>
      <c r="K9">
        <f t="shared" ca="1" si="0"/>
        <v>2.25</v>
      </c>
      <c r="L9">
        <f t="shared" ca="1" si="0"/>
        <v>2.5</v>
      </c>
      <c r="M9">
        <f t="shared" ca="1" si="0"/>
        <v>2.75</v>
      </c>
      <c r="N9">
        <f t="shared" ca="1" si="0"/>
        <v>3</v>
      </c>
      <c r="O9">
        <f t="shared" ca="1" si="0"/>
        <v>3.25</v>
      </c>
      <c r="P9">
        <f t="shared" ca="1" si="0"/>
        <v>3.5</v>
      </c>
      <c r="Q9">
        <f t="shared" ca="1" si="0"/>
        <v>3.75</v>
      </c>
      <c r="R9">
        <f t="shared" ca="1" si="0"/>
        <v>4</v>
      </c>
      <c r="S9">
        <f t="shared" ca="1" si="0"/>
        <v>4.25</v>
      </c>
      <c r="T9">
        <f t="shared" ca="1" si="0"/>
        <v>4.5</v>
      </c>
      <c r="U9">
        <f t="shared" ca="1" si="0"/>
        <v>4.75</v>
      </c>
      <c r="V9">
        <f t="shared" ca="1" si="0"/>
        <v>5</v>
      </c>
      <c r="W9">
        <f t="shared" ca="1" si="0"/>
        <v>5.25</v>
      </c>
      <c r="X9">
        <f t="shared" ca="1" si="0"/>
        <v>5.5</v>
      </c>
      <c r="Y9">
        <f t="shared" ca="1" si="0"/>
        <v>5.75</v>
      </c>
      <c r="Z9">
        <f t="shared" ca="1" si="0"/>
        <v>6</v>
      </c>
      <c r="AA9">
        <f t="shared" ca="1" si="0"/>
        <v>6.25</v>
      </c>
      <c r="AB9">
        <f t="shared" ca="1" si="0"/>
        <v>6.5</v>
      </c>
      <c r="AC9">
        <f t="shared" ca="1" si="0"/>
        <v>6.75</v>
      </c>
      <c r="AD9">
        <f t="shared" ca="1" si="0"/>
        <v>7</v>
      </c>
      <c r="AE9">
        <f t="shared" ca="1" si="0"/>
        <v>7.25</v>
      </c>
      <c r="AF9">
        <f t="shared" ca="1" si="0"/>
        <v>7.5</v>
      </c>
      <c r="AG9">
        <f t="shared" ca="1" si="0"/>
        <v>7.75</v>
      </c>
      <c r="AH9">
        <f t="shared" ca="1" si="0"/>
        <v>8</v>
      </c>
      <c r="AI9">
        <f t="shared" ca="1" si="0"/>
        <v>8.25</v>
      </c>
      <c r="AJ9">
        <f t="shared" ca="1" si="0"/>
        <v>8.5</v>
      </c>
      <c r="AK9">
        <f t="shared" ca="1" si="0"/>
        <v>8.75</v>
      </c>
      <c r="AL9">
        <f t="shared" ca="1" si="0"/>
        <v>9</v>
      </c>
      <c r="AM9">
        <f t="shared" ca="1" si="0"/>
        <v>9.25</v>
      </c>
      <c r="AN9">
        <f t="shared" ca="1" si="0"/>
        <v>9.5</v>
      </c>
      <c r="AO9">
        <f t="shared" ca="1" si="0"/>
        <v>9.75</v>
      </c>
      <c r="AP9">
        <f t="shared" ca="1" si="0"/>
        <v>10</v>
      </c>
      <c r="AQ9">
        <f t="shared" ca="1" si="0"/>
        <v>10.25</v>
      </c>
      <c r="AR9">
        <f t="shared" ca="1" si="0"/>
        <v>10.5</v>
      </c>
      <c r="AS9">
        <f t="shared" ca="1" si="0"/>
        <v>10.75</v>
      </c>
      <c r="AT9">
        <f t="shared" ca="1" si="0"/>
        <v>11</v>
      </c>
      <c r="AU9">
        <f t="shared" ca="1" si="0"/>
        <v>11.25</v>
      </c>
      <c r="AV9">
        <f t="shared" ca="1" si="0"/>
        <v>11.5</v>
      </c>
      <c r="AW9">
        <f t="shared" ca="1" si="0"/>
        <v>11.75</v>
      </c>
      <c r="AX9">
        <f t="shared" ca="1" si="0"/>
        <v>12</v>
      </c>
      <c r="AY9">
        <f t="shared" ca="1" si="0"/>
        <v>12.25</v>
      </c>
      <c r="AZ9">
        <f t="shared" ca="1" si="0"/>
        <v>12.5</v>
      </c>
      <c r="BA9">
        <f t="shared" ref="BA9:BU9" ca="1" si="1">AZ9+$B$8</f>
        <v>12.75</v>
      </c>
      <c r="BB9">
        <f t="shared" ca="1" si="1"/>
        <v>13</v>
      </c>
      <c r="BC9">
        <f t="shared" ca="1" si="1"/>
        <v>13.25</v>
      </c>
      <c r="BD9">
        <f t="shared" ca="1" si="1"/>
        <v>13.5</v>
      </c>
      <c r="BE9">
        <f t="shared" ca="1" si="1"/>
        <v>13.75</v>
      </c>
      <c r="BF9">
        <f t="shared" ca="1" si="1"/>
        <v>14</v>
      </c>
      <c r="BG9">
        <f t="shared" ca="1" si="1"/>
        <v>14.25</v>
      </c>
      <c r="BH9">
        <f t="shared" ca="1" si="1"/>
        <v>14.5</v>
      </c>
      <c r="BI9">
        <f t="shared" ca="1" si="1"/>
        <v>14.75</v>
      </c>
      <c r="BJ9">
        <f t="shared" ca="1" si="1"/>
        <v>15</v>
      </c>
      <c r="BK9">
        <f t="shared" ca="1" si="1"/>
        <v>15.25</v>
      </c>
      <c r="BL9">
        <f t="shared" ca="1" si="1"/>
        <v>15.5</v>
      </c>
      <c r="BM9">
        <f t="shared" ca="1" si="1"/>
        <v>15.75</v>
      </c>
      <c r="BN9">
        <f t="shared" ca="1" si="1"/>
        <v>16</v>
      </c>
      <c r="BO9">
        <f t="shared" ca="1" si="1"/>
        <v>16.25</v>
      </c>
      <c r="BP9">
        <f t="shared" ca="1" si="1"/>
        <v>16.5</v>
      </c>
      <c r="BQ9">
        <f t="shared" ca="1" si="1"/>
        <v>16.75</v>
      </c>
      <c r="BR9">
        <f t="shared" ca="1" si="1"/>
        <v>17</v>
      </c>
      <c r="BS9">
        <f t="shared" ca="1" si="1"/>
        <v>17.25</v>
      </c>
      <c r="BT9">
        <f t="shared" ca="1" si="1"/>
        <v>17.5</v>
      </c>
      <c r="BU9">
        <f t="shared" ca="1" si="1"/>
        <v>17.75</v>
      </c>
      <c r="BV9">
        <f t="shared" ref="BV9:CD9" ca="1" si="2">BU9+$B$8</f>
        <v>18</v>
      </c>
      <c r="BW9">
        <f t="shared" ca="1" si="2"/>
        <v>18.25</v>
      </c>
      <c r="BX9">
        <f t="shared" ca="1" si="2"/>
        <v>18.5</v>
      </c>
      <c r="BY9">
        <f t="shared" ca="1" si="2"/>
        <v>18.75</v>
      </c>
      <c r="BZ9">
        <f t="shared" ca="1" si="2"/>
        <v>19</v>
      </c>
      <c r="CA9">
        <f t="shared" ca="1" si="2"/>
        <v>19.25</v>
      </c>
      <c r="CB9">
        <f t="shared" ca="1" si="2"/>
        <v>19.5</v>
      </c>
      <c r="CC9">
        <f t="shared" ca="1" si="2"/>
        <v>19.75</v>
      </c>
      <c r="CD9">
        <f t="shared" ca="1" si="2"/>
        <v>20</v>
      </c>
    </row>
    <row r="10" spans="1:82">
      <c r="B10">
        <f ca="1">detvol($C$4,$C$5,$C$6,B9)</f>
        <v>0.16</v>
      </c>
      <c r="C10">
        <f t="shared" ref="C10:D10" ca="1" si="3">detvol($C$4,$C$5,$C$6,C9)</f>
        <v>0.21431075794288285</v>
      </c>
      <c r="D10">
        <f t="shared" ca="1" si="3"/>
        <v>0.26440689360363756</v>
      </c>
      <c r="E10">
        <f t="shared" ref="E10" ca="1" si="4">detvol($C$4,$C$5,$C$6,E9)</f>
        <v>0.31052507812020919</v>
      </c>
      <c r="F10">
        <f t="shared" ref="F10" ca="1" si="5">detvol($C$4,$C$5,$C$6,F9)</f>
        <v>0.35289027033427373</v>
      </c>
      <c r="G10">
        <f t="shared" ref="G10" ca="1" si="6">detvol($C$4,$C$5,$C$6,G9)</f>
        <v>0.39171625834023915</v>
      </c>
      <c r="H10">
        <f t="shared" ref="H10" ca="1" si="7">detvol($C$4,$C$5,$C$6,H9)</f>
        <v>0.42720617703626673</v>
      </c>
      <c r="I10">
        <f t="shared" ref="I10" ca="1" si="8">detvol($C$4,$C$5,$C$6,I9)</f>
        <v>0.45955300271022087</v>
      </c>
      <c r="J10">
        <f t="shared" ref="J10" ca="1" si="9">detvol($C$4,$C$5,$C$6,J9)</f>
        <v>0.48894002564993377</v>
      </c>
      <c r="K10">
        <f t="shared" ref="K10" ca="1" si="10">detvol($C$4,$C$5,$C$6,K9)</f>
        <v>0.5155413017254481</v>
      </c>
      <c r="L10">
        <f t="shared" ref="L10" ca="1" si="11">detvol($C$4,$C$5,$C$6,L9)</f>
        <v>0.53952208385091316</v>
      </c>
      <c r="M10">
        <f t="shared" ref="M10" ca="1" si="12">detvol($C$4,$C$5,$C$6,M9)</f>
        <v>0.56103923419548185</v>
      </c>
      <c r="N10">
        <f t="shared" ref="N10" ca="1" si="13">detvol($C$4,$C$5,$C$6,N9)</f>
        <v>0.58024161797581375</v>
      </c>
      <c r="O10">
        <f t="shared" ref="O10" ca="1" si="14">detvol($C$4,$C$5,$C$6,O9)</f>
        <v>0.59727047962758506</v>
      </c>
      <c r="P10">
        <f t="shared" ref="P10" ca="1" si="15">detvol($C$4,$C$5,$C$6,P9)</f>
        <v>0.61225980211965358</v>
      </c>
      <c r="Q10">
        <f t="shared" ref="Q10" ca="1" si="16">detvol($C$4,$C$5,$C$6,Q9)</f>
        <v>0.62533665014218798</v>
      </c>
      <c r="R10">
        <f t="shared" ref="R10" ca="1" si="17">detvol($C$4,$C$5,$C$6,R9)</f>
        <v>0.63662149786907074</v>
      </c>
      <c r="S10">
        <f t="shared" ref="S10" ca="1" si="18">detvol($C$4,$C$5,$C$6,S9)</f>
        <v>0.64622854196518176</v>
      </c>
      <c r="T10">
        <f t="shared" ref="T10" ca="1" si="19">detvol($C$4,$C$5,$C$6,T9)</f>
        <v>0.65426600048070072</v>
      </c>
      <c r="U10">
        <f t="shared" ref="U10" ca="1" si="20">detvol($C$4,$C$5,$C$6,U9)</f>
        <v>0.66083639824728357</v>
      </c>
      <c r="V10">
        <f t="shared" ref="V10" ca="1" si="21">detvol($C$4,$C$5,$C$6,V9)</f>
        <v>0.66603683936483071</v>
      </c>
      <c r="W10">
        <f t="shared" ref="W10" ca="1" si="22">detvol($C$4,$C$5,$C$6,W9)</f>
        <v>0.66995926734251054</v>
      </c>
      <c r="X10">
        <f t="shared" ref="X10" ca="1" si="23">detvol($C$4,$C$5,$C$6,X9)</f>
        <v>0.67269071343369713</v>
      </c>
      <c r="Y10">
        <f t="shared" ref="Y10" ca="1" si="24">detvol($C$4,$C$5,$C$6,Y9)</f>
        <v>0.6743135336814845</v>
      </c>
      <c r="Z10">
        <f t="shared" ref="Z10" ca="1" si="25">detvol($C$4,$C$5,$C$6,Z9)</f>
        <v>0.67490563516939461</v>
      </c>
      <c r="AA10">
        <f t="shared" ref="AA10" ca="1" si="26">detvol($C$4,$C$5,$C$6,AA9)</f>
        <v>0.67454069195078625</v>
      </c>
      <c r="AB10">
        <f t="shared" ref="AB10" ca="1" si="27">detvol($C$4,$C$5,$C$6,AB9)</f>
        <v>0.67328835111023511</v>
      </c>
      <c r="AC10">
        <f t="shared" ref="AC10" ca="1" si="28">detvol($C$4,$C$5,$C$6,AC9)</f>
        <v>0.67121442939077336</v>
      </c>
      <c r="AD10">
        <f t="shared" ref="AD10" ca="1" si="29">detvol($C$4,$C$5,$C$6,AD9)</f>
        <v>0.66838110080230673</v>
      </c>
      <c r="AE10">
        <f t="shared" ref="AE10" ca="1" si="30">detvol($C$4,$C$5,$C$6,AE9)</f>
        <v>0.66484707560873313</v>
      </c>
      <c r="AF10">
        <f t="shared" ref="AF10" ca="1" si="31">detvol($C$4,$C$5,$C$6,AF9)</f>
        <v>0.66066777107424168</v>
      </c>
      <c r="AG10">
        <f t="shared" ref="AG10" ca="1" si="32">detvol($C$4,$C$5,$C$6,AG9)</f>
        <v>0.65589547433294593</v>
      </c>
      <c r="AH10">
        <f t="shared" ref="AH10" ca="1" si="33">detvol($C$4,$C$5,$C$6,AH9)</f>
        <v>0.65057949773035662</v>
      </c>
      <c r="AI10">
        <f t="shared" ref="AI10" ca="1" si="34">detvol($C$4,$C$5,$C$6,AI9)</f>
        <v>0.64476632697022385</v>
      </c>
      <c r="AJ10">
        <f t="shared" ref="AJ10" ca="1" si="35">detvol($C$4,$C$5,$C$6,AJ9)</f>
        <v>0.63849976238591577</v>
      </c>
      <c r="AK10">
        <f t="shared" ref="AK10" ca="1" si="36">detvol($C$4,$C$5,$C$6,AK9)</f>
        <v>0.63182105364175911</v>
      </c>
      <c r="AL10">
        <f t="shared" ref="AL10" ca="1" si="37">detvol($C$4,$C$5,$C$6,AL9)</f>
        <v>0.62476902815659863</v>
      </c>
      <c r="AM10">
        <f t="shared" ref="AM10" ca="1" si="38">detvol($C$4,$C$5,$C$6,AM9)</f>
        <v>0.61738021352921202</v>
      </c>
      <c r="AN10">
        <f t="shared" ref="AN10" ca="1" si="39">detvol($C$4,$C$5,$C$6,AN9)</f>
        <v>0.60968895423314728</v>
      </c>
      <c r="AO10">
        <f t="shared" ref="AO10" ca="1" si="40">detvol($C$4,$C$5,$C$6,AO9)</f>
        <v>0.60172752283696873</v>
      </c>
      <c r="AP10">
        <f t="shared" ref="AP10" ca="1" si="41">detvol($C$4,$C$5,$C$6,AP9)</f>
        <v>0.5935262259948233</v>
      </c>
      <c r="AQ10">
        <f t="shared" ref="AQ10" ca="1" si="42">detvol($C$4,$C$5,$C$6,AQ9)</f>
        <v>0.58511350544162832</v>
      </c>
      <c r="AR10">
        <f t="shared" ref="AR10" ca="1" si="43">detvol($C$4,$C$5,$C$6,AR9)</f>
        <v>0.57651603421701014</v>
      </c>
      <c r="AS10">
        <f t="shared" ref="AS10" ca="1" si="44">detvol($C$4,$C$5,$C$6,AS9)</f>
        <v>0.56775880833240377</v>
      </c>
      <c r="AT10">
        <f t="shared" ref="AT10" ca="1" si="45">detvol($C$4,$C$5,$C$6,AT9)</f>
        <v>0.55886523408639455</v>
      </c>
      <c r="AU10">
        <f t="shared" ref="AU10" ca="1" si="46">detvol($C$4,$C$5,$C$6,AU9)</f>
        <v>0.54985721122446196</v>
      </c>
      <c r="AV10">
        <f t="shared" ref="AV10" ca="1" si="47">detvol($C$4,$C$5,$C$6,AV9)</f>
        <v>0.54075521213074673</v>
      </c>
      <c r="AW10">
        <f t="shared" ref="AW10" ca="1" si="48">detvol($C$4,$C$5,$C$6,AW9)</f>
        <v>0.53157835723127023</v>
      </c>
      <c r="AX10">
        <f t="shared" ref="AX10" ca="1" si="49">detvol($C$4,$C$5,$C$6,AX9)</f>
        <v>0.5223444867802135</v>
      </c>
      <c r="AY10">
        <f t="shared" ref="AY10:AZ10" ca="1" si="50">detvol($C$4,$C$5,$C$6,AY9)</f>
        <v>0.51307022919335488</v>
      </c>
      <c r="AZ10">
        <f t="shared" ca="1" si="50"/>
        <v>0.50377106608558997</v>
      </c>
      <c r="BA10">
        <f t="shared" ref="BA10" ca="1" si="51">detvol($C$4,$C$5,$C$6,BA9)</f>
        <v>0.49446139416258239</v>
      </c>
      <c r="BB10">
        <f t="shared" ref="BB10" ca="1" si="52">detvol($C$4,$C$5,$C$6,BB9)</f>
        <v>0.48515458411001133</v>
      </c>
      <c r="BC10">
        <f t="shared" ref="BC10" ca="1" si="53">detvol($C$4,$C$5,$C$6,BC9)</f>
        <v>0.47586303661758872</v>
      </c>
      <c r="BD10">
        <f t="shared" ref="BD10" ca="1" si="54">detvol($C$4,$C$5,$C$6,BD9)</f>
        <v>0.46659823566897984</v>
      </c>
      <c r="BE10">
        <f t="shared" ref="BE10" ca="1" si="55">detvol($C$4,$C$5,$C$6,BE9)</f>
        <v>0.45737079922299806</v>
      </c>
      <c r="BF10">
        <f t="shared" ref="BF10" ca="1" si="56">detvol($C$4,$C$5,$C$6,BF9)</f>
        <v>0.44819052740591375</v>
      </c>
      <c r="BG10">
        <f t="shared" ref="BG10" ca="1" si="57">detvol($C$4,$C$5,$C$6,BG9)</f>
        <v>0.43906644832943365</v>
      </c>
      <c r="BH10">
        <f t="shared" ref="BH10" ca="1" si="58">detvol($C$4,$C$5,$C$6,BH9)</f>
        <v>0.43000686164384089</v>
      </c>
      <c r="BI10">
        <f t="shared" ref="BI10" ca="1" si="59">detvol($C$4,$C$5,$C$6,BI9)</f>
        <v>0.42101937993095029</v>
      </c>
      <c r="BJ10">
        <f t="shared" ref="BJ10" ca="1" si="60">detvol($C$4,$C$5,$C$6,BJ9)</f>
        <v>0.41211096803688951</v>
      </c>
      <c r="BK10">
        <f t="shared" ref="BK10" ca="1" si="61">detvol($C$4,$C$5,$C$6,BK9)</f>
        <v>0.40328798044028669</v>
      </c>
      <c r="BL10">
        <f t="shared" ref="BL10" ca="1" si="62">detvol($C$4,$C$5,$C$6,BL9)</f>
        <v>0.39455619674719761</v>
      </c>
      <c r="BM10">
        <f t="shared" ref="BM10" ca="1" si="63">detvol($C$4,$C$5,$C$6,BM9)</f>
        <v>0.385920855400045</v>
      </c>
      <c r="BN10">
        <f t="shared" ref="BN10" ca="1" si="64">detvol($C$4,$C$5,$C$6,BN9)</f>
        <v>0.37738668568395606</v>
      </c>
      <c r="BO10">
        <f t="shared" ref="BO10" ca="1" si="65">detvol($C$4,$C$5,$C$6,BO9)</f>
        <v>0.36895793811016259</v>
      </c>
      <c r="BP10">
        <f t="shared" ref="BP10" ca="1" si="66">detvol($C$4,$C$5,$C$6,BP9)</f>
        <v>0.3606384132525749</v>
      </c>
      <c r="BQ10">
        <f t="shared" ref="BQ10" ca="1" si="67">detvol($C$4,$C$5,$C$6,BQ9)</f>
        <v>0.35243148911023342</v>
      </c>
      <c r="BR10">
        <f t="shared" ref="BR10" ca="1" si="68">detvol($C$4,$C$5,$C$6,BR9)</f>
        <v>0.34434014706508548</v>
      </c>
      <c r="BS10">
        <f t="shared" ref="BS10" ca="1" si="69">detvol($C$4,$C$5,$C$6,BS9)</f>
        <v>0.33636699650142288</v>
      </c>
      <c r="BT10">
        <f t="shared" ref="BT10" ca="1" si="70">detvol($C$4,$C$5,$C$6,BT9)</f>
        <v>0.32851429815033034</v>
      </c>
      <c r="BU10">
        <f t="shared" ref="BU10" ca="1" si="71">detvol($C$4,$C$5,$C$6,BU9)</f>
        <v>0.32078398621964965</v>
      </c>
      <c r="BV10">
        <f t="shared" ref="BV10" ca="1" si="72">detvol($C$4,$C$5,$C$6,BV9)</f>
        <v>0.313177689367234</v>
      </c>
      <c r="BW10">
        <f t="shared" ref="BW10" ca="1" si="73">detvol($C$4,$C$5,$C$6,BW9)</f>
        <v>0.30569675057266232</v>
      </c>
      <c r="BX10">
        <f t="shared" ref="BX10" ca="1" si="74">detvol($C$4,$C$5,$C$6,BX9)</f>
        <v>0.29834224596008735</v>
      </c>
      <c r="BY10">
        <f t="shared" ref="BY10" ca="1" si="75">detvol($C$4,$C$5,$C$6,BY9)</f>
        <v>0.29111500262250528</v>
      </c>
      <c r="BZ10">
        <f t="shared" ref="BZ10" ca="1" si="76">detvol($C$4,$C$5,$C$6,BZ9)</f>
        <v>0.28401561549545684</v>
      </c>
      <c r="CA10">
        <f t="shared" ref="CA10" ca="1" si="77">detvol($C$4,$C$5,$C$6,CA9)</f>
        <v>0.27704446332598598</v>
      </c>
      <c r="CB10">
        <f t="shared" ref="CB10" ca="1" si="78">detvol($C$4,$C$5,$C$6,CB9)</f>
        <v>0.2702017237805962</v>
      </c>
      <c r="CC10">
        <f t="shared" ref="CC10" ca="1" si="79">detvol($C$4,$C$5,$C$6,CC9)</f>
        <v>0.26348738773395425</v>
      </c>
      <c r="CD10">
        <f t="shared" ref="CD10" ca="1" si="80">detvol($C$4,$C$5,$C$6,CD9)</f>
        <v>0.25690127277817798</v>
      </c>
    </row>
    <row r="13" spans="1:82">
      <c r="B13" t="s">
        <v>0</v>
      </c>
      <c r="C13">
        <v>0.2</v>
      </c>
    </row>
    <row r="14" spans="1:82">
      <c r="B14" t="s">
        <v>1</v>
      </c>
      <c r="C14">
        <v>0.2</v>
      </c>
    </row>
    <row r="15" spans="1:82">
      <c r="B15" t="s">
        <v>2</v>
      </c>
      <c r="C15">
        <v>0.3</v>
      </c>
    </row>
    <row r="17" spans="1:82">
      <c r="B17">
        <v>0.25</v>
      </c>
    </row>
    <row r="18" spans="1:82">
      <c r="B18">
        <v>0</v>
      </c>
      <c r="C18">
        <f ca="1">B18+$B$8</f>
        <v>0.25</v>
      </c>
      <c r="D18">
        <f t="shared" ref="D18:BO18" ca="1" si="81">C18+$B$8</f>
        <v>0.5</v>
      </c>
      <c r="E18">
        <f t="shared" ca="1" si="81"/>
        <v>0.75</v>
      </c>
      <c r="F18">
        <f t="shared" ca="1" si="81"/>
        <v>1</v>
      </c>
      <c r="G18">
        <f t="shared" ca="1" si="81"/>
        <v>1.25</v>
      </c>
      <c r="H18">
        <f t="shared" ca="1" si="81"/>
        <v>1.5</v>
      </c>
      <c r="I18">
        <f t="shared" ca="1" si="81"/>
        <v>1.75</v>
      </c>
      <c r="J18">
        <f t="shared" ca="1" si="81"/>
        <v>2</v>
      </c>
      <c r="K18">
        <f t="shared" ca="1" si="81"/>
        <v>2.25</v>
      </c>
      <c r="L18">
        <f t="shared" ca="1" si="81"/>
        <v>2.5</v>
      </c>
      <c r="M18">
        <f t="shared" ca="1" si="81"/>
        <v>2.75</v>
      </c>
      <c r="N18">
        <f t="shared" ca="1" si="81"/>
        <v>3</v>
      </c>
      <c r="O18">
        <f t="shared" ca="1" si="81"/>
        <v>3.25</v>
      </c>
      <c r="P18">
        <f t="shared" ca="1" si="81"/>
        <v>3.5</v>
      </c>
      <c r="Q18">
        <f t="shared" ca="1" si="81"/>
        <v>3.75</v>
      </c>
      <c r="R18">
        <f t="shared" ca="1" si="81"/>
        <v>4</v>
      </c>
      <c r="S18">
        <f t="shared" ca="1" si="81"/>
        <v>4.25</v>
      </c>
      <c r="T18">
        <f t="shared" ca="1" si="81"/>
        <v>4.5</v>
      </c>
      <c r="U18">
        <f t="shared" ca="1" si="81"/>
        <v>4.75</v>
      </c>
      <c r="V18">
        <f t="shared" ca="1" si="81"/>
        <v>5</v>
      </c>
      <c r="W18">
        <f t="shared" ca="1" si="81"/>
        <v>5.25</v>
      </c>
      <c r="X18">
        <f t="shared" ca="1" si="81"/>
        <v>5.5</v>
      </c>
      <c r="Y18">
        <f t="shared" ca="1" si="81"/>
        <v>5.75</v>
      </c>
      <c r="Z18">
        <f t="shared" ca="1" si="81"/>
        <v>6</v>
      </c>
      <c r="AA18">
        <f t="shared" ca="1" si="81"/>
        <v>6.25</v>
      </c>
      <c r="AB18">
        <f t="shared" ca="1" si="81"/>
        <v>6.5</v>
      </c>
      <c r="AC18">
        <f t="shared" ca="1" si="81"/>
        <v>6.75</v>
      </c>
      <c r="AD18">
        <f t="shared" ca="1" si="81"/>
        <v>7</v>
      </c>
      <c r="AE18">
        <f t="shared" ca="1" si="81"/>
        <v>7.25</v>
      </c>
      <c r="AF18">
        <f t="shared" ca="1" si="81"/>
        <v>7.5</v>
      </c>
      <c r="AG18">
        <f t="shared" ca="1" si="81"/>
        <v>7.75</v>
      </c>
      <c r="AH18">
        <f t="shared" ca="1" si="81"/>
        <v>8</v>
      </c>
      <c r="AI18">
        <f t="shared" ca="1" si="81"/>
        <v>8.25</v>
      </c>
      <c r="AJ18">
        <f t="shared" ca="1" si="81"/>
        <v>8.5</v>
      </c>
      <c r="AK18">
        <f t="shared" ca="1" si="81"/>
        <v>8.75</v>
      </c>
      <c r="AL18">
        <f t="shared" ca="1" si="81"/>
        <v>9</v>
      </c>
      <c r="AM18">
        <f t="shared" ca="1" si="81"/>
        <v>9.25</v>
      </c>
      <c r="AN18">
        <f t="shared" ca="1" si="81"/>
        <v>9.5</v>
      </c>
      <c r="AO18">
        <f t="shared" ca="1" si="81"/>
        <v>9.75</v>
      </c>
      <c r="AP18">
        <f t="shared" ca="1" si="81"/>
        <v>10</v>
      </c>
      <c r="AQ18">
        <f t="shared" ca="1" si="81"/>
        <v>10.25</v>
      </c>
      <c r="AR18">
        <f t="shared" ca="1" si="81"/>
        <v>10.5</v>
      </c>
      <c r="AS18">
        <f t="shared" ca="1" si="81"/>
        <v>10.75</v>
      </c>
      <c r="AT18">
        <f t="shared" ca="1" si="81"/>
        <v>11</v>
      </c>
      <c r="AU18">
        <f t="shared" ca="1" si="81"/>
        <v>11.25</v>
      </c>
      <c r="AV18">
        <f t="shared" ca="1" si="81"/>
        <v>11.5</v>
      </c>
      <c r="AW18">
        <f t="shared" ca="1" si="81"/>
        <v>11.75</v>
      </c>
      <c r="AX18">
        <f t="shared" ca="1" si="81"/>
        <v>12</v>
      </c>
      <c r="AY18">
        <f t="shared" ca="1" si="81"/>
        <v>12.25</v>
      </c>
      <c r="AZ18">
        <f t="shared" ca="1" si="81"/>
        <v>12.5</v>
      </c>
      <c r="BA18">
        <f t="shared" ca="1" si="81"/>
        <v>12.75</v>
      </c>
      <c r="BB18">
        <f t="shared" ca="1" si="81"/>
        <v>13</v>
      </c>
      <c r="BC18">
        <f t="shared" ca="1" si="81"/>
        <v>13.25</v>
      </c>
      <c r="BD18">
        <f t="shared" ca="1" si="81"/>
        <v>13.5</v>
      </c>
      <c r="BE18">
        <f t="shared" ca="1" si="81"/>
        <v>13.75</v>
      </c>
      <c r="BF18">
        <f t="shared" ca="1" si="81"/>
        <v>14</v>
      </c>
      <c r="BG18">
        <f t="shared" ca="1" si="81"/>
        <v>14.25</v>
      </c>
      <c r="BH18">
        <f t="shared" ca="1" si="81"/>
        <v>14.5</v>
      </c>
      <c r="BI18">
        <f t="shared" ca="1" si="81"/>
        <v>14.75</v>
      </c>
      <c r="BJ18">
        <f t="shared" ca="1" si="81"/>
        <v>15</v>
      </c>
      <c r="BK18">
        <f t="shared" ca="1" si="81"/>
        <v>15.25</v>
      </c>
      <c r="BL18">
        <f t="shared" ca="1" si="81"/>
        <v>15.5</v>
      </c>
      <c r="BM18">
        <f t="shared" ca="1" si="81"/>
        <v>15.75</v>
      </c>
      <c r="BN18">
        <f t="shared" ca="1" si="81"/>
        <v>16</v>
      </c>
      <c r="BO18">
        <f t="shared" ca="1" si="81"/>
        <v>16.25</v>
      </c>
      <c r="BP18">
        <f t="shared" ref="BP18:CD18" ca="1" si="82">BO18+$B$8</f>
        <v>16.5</v>
      </c>
      <c r="BQ18">
        <f t="shared" ca="1" si="82"/>
        <v>16.75</v>
      </c>
      <c r="BR18">
        <f t="shared" ca="1" si="82"/>
        <v>17</v>
      </c>
      <c r="BS18">
        <f t="shared" ca="1" si="82"/>
        <v>17.25</v>
      </c>
      <c r="BT18">
        <f t="shared" ca="1" si="82"/>
        <v>17.5</v>
      </c>
      <c r="BU18">
        <f t="shared" ca="1" si="82"/>
        <v>17.75</v>
      </c>
      <c r="BV18">
        <f t="shared" ca="1" si="82"/>
        <v>18</v>
      </c>
      <c r="BW18">
        <f t="shared" ca="1" si="82"/>
        <v>18.25</v>
      </c>
      <c r="BX18">
        <f t="shared" ca="1" si="82"/>
        <v>18.5</v>
      </c>
      <c r="BY18">
        <f t="shared" ca="1" si="82"/>
        <v>18.75</v>
      </c>
      <c r="BZ18">
        <f t="shared" ca="1" si="82"/>
        <v>19</v>
      </c>
      <c r="CA18">
        <f t="shared" ca="1" si="82"/>
        <v>19.25</v>
      </c>
      <c r="CB18">
        <f t="shared" ca="1" si="82"/>
        <v>19.5</v>
      </c>
      <c r="CC18">
        <f t="shared" ca="1" si="82"/>
        <v>19.75</v>
      </c>
      <c r="CD18">
        <f t="shared" ca="1" si="82"/>
        <v>20</v>
      </c>
    </row>
    <row r="19" spans="1:82">
      <c r="B19">
        <f ca="1">detvol($C$13,$C$14,$C$15,B18)</f>
        <v>0.2</v>
      </c>
      <c r="C19">
        <f t="shared" ref="C19:BN19" ca="1" si="83">detvol($C$13,$C$14,$C$15,C18)</f>
        <v>0.23193587158213821</v>
      </c>
      <c r="D19">
        <f t="shared" ca="1" si="83"/>
        <v>0.25821239292751735</v>
      </c>
      <c r="E19">
        <f t="shared" ca="1" si="83"/>
        <v>0.27948067656578196</v>
      </c>
      <c r="F19">
        <f t="shared" ca="1" si="83"/>
        <v>0.29632728827268717</v>
      </c>
      <c r="G19">
        <f t="shared" ca="1" si="83"/>
        <v>0.3092801754559375</v>
      </c>
      <c r="H19">
        <f t="shared" ca="1" si="83"/>
        <v>0.31881407581088667</v>
      </c>
      <c r="I19">
        <f t="shared" ca="1" si="83"/>
        <v>0.32535545040174835</v>
      </c>
      <c r="J19">
        <f t="shared" ca="1" si="83"/>
        <v>0.3292869816564159</v>
      </c>
      <c r="K19">
        <f t="shared" ca="1" si="83"/>
        <v>0.330951673394907</v>
      </c>
      <c r="L19">
        <f t="shared" ca="1" si="83"/>
        <v>0.3306565869187103</v>
      </c>
      <c r="M19">
        <f t="shared" ca="1" si="83"/>
        <v>0.32867624434871195</v>
      </c>
      <c r="N19">
        <f t="shared" ca="1" si="83"/>
        <v>0.32525572779247935</v>
      </c>
      <c r="O19">
        <f t="shared" ca="1" si="83"/>
        <v>0.32061350052868343</v>
      </c>
      <c r="P19">
        <f t="shared" ca="1" si="83"/>
        <v>0.31494397420003983</v>
      </c>
      <c r="Q19">
        <f t="shared" ca="1" si="83"/>
        <v>0.30841984399043226</v>
      </c>
      <c r="R19">
        <f t="shared" ca="1" si="83"/>
        <v>0.30119421191220214</v>
      </c>
      <c r="S19">
        <f t="shared" ca="1" si="83"/>
        <v>0.29340251663247774</v>
      </c>
      <c r="T19">
        <f t="shared" ca="1" si="83"/>
        <v>0.28516428671048072</v>
      </c>
      <c r="U19">
        <f t="shared" ca="1" si="83"/>
        <v>0.27658473268959344</v>
      </c>
      <c r="V19">
        <f t="shared" ca="1" si="83"/>
        <v>0.2677561921781158</v>
      </c>
      <c r="W19">
        <f t="shared" ca="1" si="83"/>
        <v>0.25875944085144081</v>
      </c>
      <c r="X19">
        <f t="shared" ca="1" si="83"/>
        <v>0.24966488120698038</v>
      </c>
      <c r="Y19">
        <f t="shared" ca="1" si="83"/>
        <v>0.2405336198934129</v>
      </c>
      <c r="Z19">
        <f t="shared" ca="1" si="83"/>
        <v>0.2314184435102212</v>
      </c>
      <c r="AA19">
        <f t="shared" ca="1" si="83"/>
        <v>0.22236470192514629</v>
      </c>
      <c r="AB19">
        <f t="shared" ca="1" si="83"/>
        <v>0.2134111073797704</v>
      </c>
      <c r="AC19">
        <f t="shared" ca="1" si="83"/>
        <v>0.20459045694113687</v>
      </c>
      <c r="AD19">
        <f t="shared" ca="1" si="83"/>
        <v>0.19593028520477107</v>
      </c>
      <c r="AE19">
        <f t="shared" ca="1" si="83"/>
        <v>0.18745345355676021</v>
      </c>
      <c r="AF19">
        <f t="shared" ca="1" si="83"/>
        <v>0.17917868175516938</v>
      </c>
      <c r="AG19">
        <f t="shared" ca="1" si="83"/>
        <v>0.17112102708986265</v>
      </c>
      <c r="AH19">
        <f t="shared" ca="1" si="83"/>
        <v>0.16329231592094254</v>
      </c>
      <c r="AI19">
        <f t="shared" ca="1" si="83"/>
        <v>0.15570153197602418</v>
      </c>
      <c r="AJ19">
        <f t="shared" ca="1" si="83"/>
        <v>0.14835516540219104</v>
      </c>
      <c r="AK19">
        <f t="shared" ca="1" si="83"/>
        <v>0.14125752621679036</v>
      </c>
      <c r="AL19">
        <f t="shared" ca="1" si="83"/>
        <v>0.13441102547949957</v>
      </c>
      <c r="AM19">
        <f t="shared" ca="1" si="83"/>
        <v>0.12781642721383055</v>
      </c>
      <c r="AN19">
        <f t="shared" ca="1" si="83"/>
        <v>0.12147307383716076</v>
      </c>
      <c r="AO19">
        <f t="shared" ca="1" si="83"/>
        <v>0.1153790876123698</v>
      </c>
      <c r="AP19">
        <f t="shared" ca="1" si="83"/>
        <v>0.10953155040930068</v>
      </c>
      <c r="AQ19">
        <f t="shared" ca="1" si="83"/>
        <v>0.10392666385878029</v>
      </c>
      <c r="AR19">
        <f t="shared" ca="1" si="83"/>
        <v>9.8559891794192431E-2</v>
      </c>
      <c r="AS19">
        <f t="shared" ca="1" si="83"/>
        <v>9.3426086704120073E-2</v>
      </c>
      <c r="AT19">
        <f t="shared" ca="1" si="83"/>
        <v>8.8519601762976047E-2</v>
      </c>
      <c r="AU19">
        <f t="shared" ca="1" si="83"/>
        <v>8.3834389863581785E-2</v>
      </c>
      <c r="AV19">
        <f t="shared" ca="1" si="83"/>
        <v>7.9364090945169885E-2</v>
      </c>
      <c r="AW19">
        <f t="shared" ca="1" si="83"/>
        <v>7.5102108791223587E-2</v>
      </c>
      <c r="AX19">
        <f t="shared" ca="1" si="83"/>
        <v>7.1041678362960686E-2</v>
      </c>
      <c r="AY19">
        <f t="shared" ca="1" si="83"/>
        <v>6.717592463522111E-2</v>
      </c>
      <c r="AZ19">
        <f t="shared" ca="1" si="83"/>
        <v>6.3497913811224591E-2</v>
      </c>
      <c r="BA19">
        <f t="shared" ca="1" si="83"/>
        <v>6.0000697710367631E-2</v>
      </c>
      <c r="BB19">
        <f t="shared" ca="1" si="83"/>
        <v>5.6677352048252298E-2</v>
      </c>
      <c r="BC19">
        <f t="shared" ca="1" si="83"/>
        <v>5.3521009259850573E-2</v>
      </c>
      <c r="BD19">
        <f t="shared" ca="1" si="83"/>
        <v>5.0524886454531195E-2</v>
      </c>
      <c r="BE19">
        <f t="shared" ca="1" si="83"/>
        <v>4.7682309035089333E-2</v>
      </c>
      <c r="BF19">
        <f t="shared" ca="1" si="83"/>
        <v>4.498673046143311E-2</v>
      </c>
      <c r="BG19">
        <f t="shared" ca="1" si="83"/>
        <v>4.2431748592759777E-2</v>
      </c>
      <c r="BH19">
        <f t="shared" ca="1" si="83"/>
        <v>4.0011118999487609E-2</v>
      </c>
      <c r="BI19">
        <f t="shared" ca="1" si="83"/>
        <v>3.7718765597531408E-2</v>
      </c>
      <c r="BJ19">
        <f t="shared" ca="1" si="83"/>
        <v>3.5548788922375382E-2</v>
      </c>
      <c r="BK19">
        <f t="shared" ca="1" si="83"/>
        <v>3.3495472328502411E-2</v>
      </c>
      <c r="BL19">
        <f t="shared" ca="1" si="83"/>
        <v>3.1553286370793597E-2</v>
      </c>
      <c r="BM19">
        <f t="shared" ca="1" si="83"/>
        <v>2.9716891598259666E-2</v>
      </c>
      <c r="BN19">
        <f t="shared" ca="1" si="83"/>
        <v>2.7981139966668105E-2</v>
      </c>
      <c r="BO19">
        <f t="shared" ref="BO19:CD19" ca="1" si="84">detvol($C$13,$C$14,$C$15,BO18)</f>
        <v>2.634107505506687E-2</v>
      </c>
      <c r="BP19">
        <f t="shared" ca="1" si="84"/>
        <v>2.4791931251682418E-2</v>
      </c>
      <c r="BQ19">
        <f t="shared" ca="1" si="84"/>
        <v>2.332913205700015E-2</v>
      </c>
      <c r="BR19">
        <f t="shared" ca="1" si="84"/>
        <v>2.1948287635856299E-2</v>
      </c>
      <c r="BS19">
        <f t="shared" ca="1" si="84"/>
        <v>2.0645191735928846E-2</v>
      </c>
      <c r="BT19">
        <f t="shared" ca="1" si="84"/>
        <v>1.9415818076971125E-2</v>
      </c>
      <c r="BU19">
        <f t="shared" ca="1" si="84"/>
        <v>1.8256316303361612E-2</v>
      </c>
      <c r="BV19">
        <f t="shared" ca="1" si="84"/>
        <v>1.7163007581928149E-2</v>
      </c>
      <c r="BW19">
        <f t="shared" ca="1" si="84"/>
        <v>1.6132379917440633E-2</v>
      </c>
      <c r="BX19">
        <f t="shared" ca="1" si="84"/>
        <v>1.5161083249556909E-2</v>
      </c>
      <c r="BY19">
        <f t="shared" ca="1" si="84"/>
        <v>1.4245924387262136E-2</v>
      </c>
      <c r="BZ19">
        <f t="shared" ca="1" si="84"/>
        <v>1.3383861829885088E-2</v>
      </c>
      <c r="CA19">
        <f t="shared" ca="1" si="84"/>
        <v>1.2572000517529713E-2</v>
      </c>
      <c r="CB19">
        <f t="shared" ca="1" si="84"/>
        <v>1.1807586548161797E-2</v>
      </c>
      <c r="CC19">
        <f t="shared" ca="1" si="84"/>
        <v>1.1088001893577721E-2</v>
      </c>
      <c r="CD19">
        <f t="shared" ca="1" si="84"/>
        <v>1.0410759141998707E-2</v>
      </c>
    </row>
    <row r="22" spans="1:82">
      <c r="B22" t="s">
        <v>6</v>
      </c>
      <c r="C22">
        <v>0.1908</v>
      </c>
    </row>
    <row r="23" spans="1:82">
      <c r="B23" t="s">
        <v>7</v>
      </c>
      <c r="C23">
        <v>0.97460000000000002</v>
      </c>
    </row>
    <row r="24" spans="1:82">
      <c r="B24" t="s">
        <v>8</v>
      </c>
      <c r="C24">
        <v>8.0799999999999997E-2</v>
      </c>
    </row>
    <row r="25" spans="1:82">
      <c r="B25" t="s">
        <v>9</v>
      </c>
      <c r="C25">
        <v>1.34E-2</v>
      </c>
    </row>
    <row r="27" spans="1:82">
      <c r="B27" t="s">
        <v>19</v>
      </c>
      <c r="C27">
        <v>10</v>
      </c>
    </row>
    <row r="28" spans="1:82">
      <c r="B28" t="s">
        <v>20</v>
      </c>
      <c r="C28">
        <v>0.25</v>
      </c>
    </row>
    <row r="30" spans="1:82">
      <c r="A30" t="s">
        <v>22</v>
      </c>
      <c r="B30" t="s">
        <v>22</v>
      </c>
      <c r="C30" t="s">
        <v>22</v>
      </c>
      <c r="D30" t="s">
        <v>21</v>
      </c>
      <c r="F30">
        <v>0</v>
      </c>
      <c r="G30">
        <f ca="1">$C$28+F30</f>
        <v>0.25</v>
      </c>
      <c r="H30">
        <f t="shared" ref="H30:R30" ca="1" si="85">$C$28+G30</f>
        <v>0.5</v>
      </c>
      <c r="I30">
        <f t="shared" ca="1" si="85"/>
        <v>0.75</v>
      </c>
      <c r="J30">
        <f t="shared" ca="1" si="85"/>
        <v>1</v>
      </c>
      <c r="K30">
        <f t="shared" ca="1" si="85"/>
        <v>1.25</v>
      </c>
      <c r="L30">
        <f t="shared" ca="1" si="85"/>
        <v>1.5</v>
      </c>
      <c r="M30">
        <f t="shared" ca="1" si="85"/>
        <v>1.75</v>
      </c>
      <c r="N30">
        <f t="shared" ca="1" si="85"/>
        <v>2</v>
      </c>
      <c r="O30">
        <f t="shared" ca="1" si="85"/>
        <v>2.25</v>
      </c>
      <c r="P30">
        <f t="shared" ca="1" si="85"/>
        <v>2.5</v>
      </c>
      <c r="Q30">
        <f t="shared" ca="1" si="85"/>
        <v>2.75</v>
      </c>
      <c r="R30">
        <f t="shared" ca="1" si="85"/>
        <v>3</v>
      </c>
      <c r="S30">
        <f ca="1">$C$28+R30</f>
        <v>3.25</v>
      </c>
      <c r="T30">
        <f t="shared" ref="T30:AL30" ca="1" si="86">$C$28+S30</f>
        <v>3.5</v>
      </c>
      <c r="U30">
        <f t="shared" ca="1" si="86"/>
        <v>3.75</v>
      </c>
      <c r="V30">
        <f t="shared" ca="1" si="86"/>
        <v>4</v>
      </c>
      <c r="W30">
        <f t="shared" ca="1" si="86"/>
        <v>4.25</v>
      </c>
      <c r="X30">
        <f t="shared" ca="1" si="86"/>
        <v>4.5</v>
      </c>
      <c r="Y30">
        <f t="shared" ca="1" si="86"/>
        <v>4.75</v>
      </c>
      <c r="Z30">
        <f t="shared" ca="1" si="86"/>
        <v>5</v>
      </c>
      <c r="AA30">
        <f t="shared" ca="1" si="86"/>
        <v>5.25</v>
      </c>
      <c r="AB30">
        <f t="shared" ca="1" si="86"/>
        <v>5.5</v>
      </c>
      <c r="AC30">
        <f t="shared" ca="1" si="86"/>
        <v>5.75</v>
      </c>
      <c r="AD30">
        <f t="shared" ca="1" si="86"/>
        <v>6</v>
      </c>
      <c r="AE30">
        <f t="shared" ca="1" si="86"/>
        <v>6.25</v>
      </c>
      <c r="AF30">
        <f t="shared" ca="1" si="86"/>
        <v>6.5</v>
      </c>
      <c r="AG30">
        <f t="shared" ca="1" si="86"/>
        <v>6.75</v>
      </c>
      <c r="AH30">
        <f t="shared" ca="1" si="86"/>
        <v>7</v>
      </c>
      <c r="AI30">
        <f t="shared" ca="1" si="86"/>
        <v>7.25</v>
      </c>
      <c r="AJ30">
        <f t="shared" ca="1" si="86"/>
        <v>7.5</v>
      </c>
      <c r="AK30">
        <f t="shared" ca="1" si="86"/>
        <v>7.75</v>
      </c>
      <c r="AL30">
        <f t="shared" ca="1" si="86"/>
        <v>8</v>
      </c>
      <c r="AM30">
        <f t="shared" ref="AM30:AT30" ca="1" si="87">$C$28+AL30</f>
        <v>8.25</v>
      </c>
      <c r="AN30">
        <f t="shared" ca="1" si="87"/>
        <v>8.5</v>
      </c>
      <c r="AO30">
        <f t="shared" ca="1" si="87"/>
        <v>8.75</v>
      </c>
      <c r="AP30">
        <f t="shared" ca="1" si="87"/>
        <v>9</v>
      </c>
      <c r="AQ30">
        <f t="shared" ca="1" si="87"/>
        <v>9.25</v>
      </c>
      <c r="AR30">
        <f t="shared" ca="1" si="87"/>
        <v>9.5</v>
      </c>
      <c r="AS30">
        <f t="shared" ca="1" si="87"/>
        <v>9.75</v>
      </c>
      <c r="AT30">
        <f t="shared" ca="1" si="87"/>
        <v>10</v>
      </c>
    </row>
    <row r="31" spans="1:82">
      <c r="A31">
        <f ca="1">IF(A30="Y",A32-0.1,A32)</f>
        <v>0.1908</v>
      </c>
      <c r="B31">
        <f ca="1">IF(B30="Y",B32-0.5,B32)</f>
        <v>0.97460000000000002</v>
      </c>
      <c r="C31">
        <f ca="1">IF(C30="Y",C32-0.05,C32)</f>
        <v>8.0799999999999997E-2</v>
      </c>
      <c r="D31">
        <f ca="1">IF(D30="Y",D32-0.05,D32)</f>
        <v>-3.6600000000000001E-2</v>
      </c>
      <c r="E31" t="s">
        <v>24</v>
      </c>
      <c r="F31">
        <f ca="1">liborvol($A31,$B31,$C31,$D31,$C$27,F$30)</f>
        <v>4.4199999999999996E-2</v>
      </c>
      <c r="G31">
        <f t="shared" ref="G31:AT33" ca="1" si="88">liborvol($A31,$B31,$C31,$D31,$C$27,G$30)</f>
        <v>8.9499757122512694E-2</v>
      </c>
      <c r="H31">
        <f t="shared" ca="1" si="88"/>
        <v>0.11691982396440033</v>
      </c>
      <c r="I31">
        <f t="shared" ca="1" si="88"/>
        <v>0.13207457345484452</v>
      </c>
      <c r="J31">
        <f t="shared" ca="1" si="88"/>
        <v>0.13898633079747191</v>
      </c>
      <c r="K31">
        <f t="shared" ca="1" si="88"/>
        <v>0.14051137422712676</v>
      </c>
      <c r="L31">
        <f t="shared" ca="1" si="88"/>
        <v>0.1386561430043308</v>
      </c>
      <c r="M31">
        <f t="shared" ca="1" si="88"/>
        <v>0.13481121607040372</v>
      </c>
      <c r="N31">
        <f t="shared" ca="1" si="88"/>
        <v>0.12992383805235194</v>
      </c>
      <c r="O31">
        <f t="shared" ca="1" si="88"/>
        <v>0.1246246288378591</v>
      </c>
      <c r="P31">
        <f t="shared" ca="1" si="88"/>
        <v>0.11932022410687639</v>
      </c>
      <c r="Q31">
        <f t="shared" ca="1" si="88"/>
        <v>0.11426065606784166</v>
      </c>
      <c r="R31">
        <f t="shared" ca="1" si="88"/>
        <v>0.1095880668879867</v>
      </c>
      <c r="S31">
        <f t="shared" ca="1" si="88"/>
        <v>0.10537167733305594</v>
      </c>
      <c r="T31">
        <f t="shared" ca="1" si="88"/>
        <v>0.10163267712403108</v>
      </c>
      <c r="U31">
        <f t="shared" ca="1" si="88"/>
        <v>9.8361760532695033E-2</v>
      </c>
      <c r="V31">
        <f t="shared" ca="1" si="88"/>
        <v>9.5531324129085674E-2</v>
      </c>
      <c r="W31">
        <f t="shared" ca="1" si="88"/>
        <v>9.3103815227659398E-2</v>
      </c>
      <c r="X31">
        <f t="shared" ca="1" si="88"/>
        <v>9.1037325409904446E-2</v>
      </c>
      <c r="Y31">
        <f t="shared" ca="1" si="88"/>
        <v>8.9289230197974911E-2</v>
      </c>
      <c r="Z31">
        <f t="shared" ca="1" si="88"/>
        <v>8.7818458325469681E-2</v>
      </c>
      <c r="AA31">
        <f t="shared" ca="1" si="88"/>
        <v>8.6586813084778544E-2</v>
      </c>
      <c r="AB31">
        <f t="shared" ca="1" si="88"/>
        <v>8.5559649596675683E-2</v>
      </c>
      <c r="AC31">
        <f t="shared" ca="1" si="88"/>
        <v>8.4706124765687868E-2</v>
      </c>
      <c r="AD31">
        <f t="shared" ca="1" si="88"/>
        <v>8.3999173056076043E-2</v>
      </c>
      <c r="AE31">
        <f t="shared" ca="1" si="88"/>
        <v>8.3415314976846386E-2</v>
      </c>
      <c r="AF31">
        <f t="shared" ca="1" si="88"/>
        <v>8.2934371757841741E-2</v>
      </c>
      <c r="AG31">
        <f t="shared" ca="1" si="88"/>
        <v>8.2539135742071085E-2</v>
      </c>
      <c r="AH31">
        <f t="shared" ca="1" si="88"/>
        <v>8.2215028987386099E-2</v>
      </c>
      <c r="AI31">
        <f t="shared" ca="1" si="88"/>
        <v>8.1949770588778392E-2</v>
      </c>
      <c r="AJ31">
        <f t="shared" ca="1" si="88"/>
        <v>8.1733064913251843E-2</v>
      </c>
      <c r="AK31">
        <f t="shared" ca="1" si="88"/>
        <v>8.1556317258727085E-2</v>
      </c>
      <c r="AL31">
        <f t="shared" ca="1" si="88"/>
        <v>8.1412379654536501E-2</v>
      </c>
      <c r="AM31">
        <f t="shared" ca="1" si="88"/>
        <v>8.1295327063470035E-2</v>
      </c>
      <c r="AN31">
        <f t="shared" ca="1" si="88"/>
        <v>8.1200262723517963E-2</v>
      </c>
      <c r="AO31">
        <f t="shared" ca="1" si="88"/>
        <v>8.1123150491634807E-2</v>
      </c>
      <c r="AP31">
        <f t="shared" ca="1" si="88"/>
        <v>8.106067161380176E-2</v>
      </c>
      <c r="AQ31">
        <f t="shared" ca="1" si="88"/>
        <v>8.1010103197018873E-2</v>
      </c>
      <c r="AR31">
        <f t="shared" ca="1" si="88"/>
        <v>8.0969215694935148E-2</v>
      </c>
      <c r="AS31">
        <f t="shared" ca="1" si="88"/>
        <v>8.0936186866688756E-2</v>
      </c>
      <c r="AT31">
        <f t="shared" ca="1" si="88"/>
        <v>8.090952987814666E-2</v>
      </c>
    </row>
    <row r="32" spans="1:82">
      <c r="A32">
        <v>0.1908</v>
      </c>
      <c r="B32">
        <v>0.97460000000000002</v>
      </c>
      <c r="C32">
        <v>8.0799999999999997E-2</v>
      </c>
      <c r="D32">
        <v>1.34E-2</v>
      </c>
      <c r="E32" t="s">
        <v>10</v>
      </c>
      <c r="F32">
        <f t="shared" ref="F32:U33" ca="1" si="89">liborvol($A32,$B32,$C32,$D32,$C$27,F$30)</f>
        <v>9.4199999999999992E-2</v>
      </c>
      <c r="G32">
        <f t="shared" ca="1" si="89"/>
        <v>0.12868785226896626</v>
      </c>
      <c r="H32">
        <f t="shared" ca="1" si="89"/>
        <v>0.14763395998855028</v>
      </c>
      <c r="I32">
        <f t="shared" ca="1" si="89"/>
        <v>0.15614714315195463</v>
      </c>
      <c r="J32">
        <f t="shared" ca="1" si="89"/>
        <v>0.15785349383167163</v>
      </c>
      <c r="K32">
        <f t="shared" ca="1" si="89"/>
        <v>0.15529873782968415</v>
      </c>
      <c r="L32">
        <f t="shared" ca="1" si="89"/>
        <v>0.15024591524077527</v>
      </c>
      <c r="M32">
        <f t="shared" ca="1" si="89"/>
        <v>0.14389483801295394</v>
      </c>
      <c r="N32">
        <f t="shared" ca="1" si="89"/>
        <v>0.13704323487153339</v>
      </c>
      <c r="O32">
        <f t="shared" ca="1" si="89"/>
        <v>0.13020454083656793</v>
      </c>
      <c r="P32">
        <f t="shared" ca="1" si="89"/>
        <v>0.12369354655316117</v>
      </c>
      <c r="Q32">
        <f t="shared" ca="1" si="89"/>
        <v>0.11768829959046424</v>
      </c>
      <c r="R32">
        <f t="shared" ca="1" si="89"/>
        <v>0.11227452329783988</v>
      </c>
      <c r="S32">
        <f t="shared" ca="1" si="89"/>
        <v>0.10747721952097847</v>
      </c>
      <c r="T32">
        <f t="shared" ca="1" si="89"/>
        <v>0.10328292087593469</v>
      </c>
      <c r="U32">
        <f t="shared" ca="1" si="89"/>
        <v>9.9655158715983808E-2</v>
      </c>
      <c r="V32">
        <f t="shared" ca="1" si="88"/>
        <v>9.65450403504651E-2</v>
      </c>
      <c r="W32">
        <f t="shared" ca="1" si="88"/>
        <v>9.3898327382357802E-2</v>
      </c>
      <c r="X32">
        <f t="shared" ca="1" si="88"/>
        <v>9.166003376817114E-2</v>
      </c>
      <c r="Y32">
        <f t="shared" ca="1" si="88"/>
        <v>8.9777285285819852E-2</v>
      </c>
      <c r="Z32">
        <f t="shared" ca="1" si="88"/>
        <v>8.820097730985324E-2</v>
      </c>
      <c r="AA32">
        <f t="shared" ca="1" si="88"/>
        <v>8.6886616891885496E-2</v>
      </c>
      <c r="AB32">
        <f t="shared" ca="1" si="88"/>
        <v>8.5794624399039218E-2</v>
      </c>
      <c r="AC32">
        <f t="shared" ca="1" si="88"/>
        <v>8.4890289063928689E-2</v>
      </c>
      <c r="AD32">
        <f t="shared" ca="1" si="88"/>
        <v>8.4143514016916873E-2</v>
      </c>
      <c r="AE32">
        <f t="shared" ca="1" si="88"/>
        <v>8.3528443922985599E-2</v>
      </c>
      <c r="AF32">
        <f t="shared" ca="1" si="88"/>
        <v>8.3023037915944176E-2</v>
      </c>
      <c r="AG32">
        <f t="shared" ca="1" si="88"/>
        <v>8.2608628898870856E-2</v>
      </c>
      <c r="AH32">
        <f t="shared" ca="1" si="88"/>
        <v>8.226949507620003E-2</v>
      </c>
      <c r="AI32">
        <f t="shared" ca="1" si="88"/>
        <v>8.1992459034192319E-2</v>
      </c>
      <c r="AJ32">
        <f t="shared" ca="1" si="88"/>
        <v>8.1766522490462526E-2</v>
      </c>
      <c r="AK32">
        <f t="shared" ca="1" si="88"/>
        <v>8.1582540033109135E-2</v>
      </c>
      <c r="AL32">
        <f t="shared" ca="1" si="88"/>
        <v>8.1432932066086261E-2</v>
      </c>
      <c r="AM32">
        <f t="shared" ca="1" si="88"/>
        <v>8.1311435260656054E-2</v>
      </c>
      <c r="AN32">
        <f t="shared" ca="1" si="88"/>
        <v>8.1212887714797233E-2</v>
      </c>
      <c r="AO32">
        <f t="shared" ca="1" si="88"/>
        <v>8.1133045478824301E-2</v>
      </c>
      <c r="AP32">
        <f t="shared" ca="1" si="88"/>
        <v>8.1068426927790871E-2</v>
      </c>
      <c r="AQ32">
        <f t="shared" ca="1" si="88"/>
        <v>8.1016181516668784E-2</v>
      </c>
      <c r="AR32">
        <f t="shared" ca="1" si="88"/>
        <v>8.0973979650310585E-2</v>
      </c>
      <c r="AS32">
        <f t="shared" ca="1" si="88"/>
        <v>8.0939920673419263E-2</v>
      </c>
      <c r="AT32">
        <f t="shared" ca="1" si="88"/>
        <v>8.0912456293614932E-2</v>
      </c>
    </row>
    <row r="33" spans="1:46">
      <c r="A33">
        <f ca="1">IF(A30="Y",A32+0.1,A32)</f>
        <v>0.1908</v>
      </c>
      <c r="B33">
        <f ca="1">IF(B30="Y",B32+0.5,B32)</f>
        <v>0.97460000000000002</v>
      </c>
      <c r="C33">
        <f ca="1">IF(C30="Y",C32+0.05,C32)</f>
        <v>8.0799999999999997E-2</v>
      </c>
      <c r="D33">
        <f ca="1">IF(D30="Y",D32+0.05,D32)</f>
        <v>6.3399999999999998E-2</v>
      </c>
      <c r="E33" t="s">
        <v>23</v>
      </c>
      <c r="F33">
        <f t="shared" ca="1" si="89"/>
        <v>0.14419999999999999</v>
      </c>
      <c r="G33">
        <f t="shared" ca="1" si="88"/>
        <v>0.16787594741541981</v>
      </c>
      <c r="H33">
        <f t="shared" ca="1" si="88"/>
        <v>0.17834809601270021</v>
      </c>
      <c r="I33">
        <f t="shared" ca="1" si="88"/>
        <v>0.18021971284906474</v>
      </c>
      <c r="J33">
        <f t="shared" ca="1" si="88"/>
        <v>0.17672065686587135</v>
      </c>
      <c r="K33">
        <f t="shared" ca="1" si="88"/>
        <v>0.17008610143224157</v>
      </c>
      <c r="L33">
        <f t="shared" ca="1" si="88"/>
        <v>0.16183568747721974</v>
      </c>
      <c r="M33">
        <f t="shared" ca="1" si="88"/>
        <v>0.15297845995550419</v>
      </c>
      <c r="N33">
        <f t="shared" ca="1" si="88"/>
        <v>0.14416263169071483</v>
      </c>
      <c r="O33">
        <f t="shared" ca="1" si="88"/>
        <v>0.13578445283527676</v>
      </c>
      <c r="P33">
        <f t="shared" ca="1" si="88"/>
        <v>0.12806686899944594</v>
      </c>
      <c r="Q33">
        <f t="shared" ca="1" si="88"/>
        <v>0.12111594311308682</v>
      </c>
      <c r="R33">
        <f t="shared" ca="1" si="88"/>
        <v>0.11496097970769306</v>
      </c>
      <c r="S33">
        <f t="shared" ca="1" si="88"/>
        <v>0.10958276170890099</v>
      </c>
      <c r="T33">
        <f t="shared" ca="1" si="88"/>
        <v>0.10493316462783828</v>
      </c>
      <c r="U33">
        <f t="shared" ca="1" si="88"/>
        <v>0.10094855689927258</v>
      </c>
      <c r="V33">
        <f t="shared" ca="1" si="88"/>
        <v>9.7558756571844513E-2</v>
      </c>
      <c r="W33">
        <f t="shared" ca="1" si="88"/>
        <v>9.4692839537056206E-2</v>
      </c>
      <c r="X33">
        <f t="shared" ca="1" si="88"/>
        <v>9.2282742126437833E-2</v>
      </c>
      <c r="Y33">
        <f t="shared" ca="1" si="88"/>
        <v>9.0265340373664793E-2</v>
      </c>
      <c r="Z33">
        <f t="shared" ca="1" si="88"/>
        <v>8.8583496294236813E-2</v>
      </c>
      <c r="AA33">
        <f t="shared" ca="1" si="88"/>
        <v>8.7186420698992462E-2</v>
      </c>
      <c r="AB33">
        <f t="shared" ca="1" si="88"/>
        <v>8.602959920140274E-2</v>
      </c>
      <c r="AC33">
        <f t="shared" ca="1" si="88"/>
        <v>8.5074453362169511E-2</v>
      </c>
      <c r="AD33">
        <f t="shared" ca="1" si="88"/>
        <v>8.428785497775769E-2</v>
      </c>
      <c r="AE33">
        <f t="shared" ca="1" si="88"/>
        <v>8.3641572869124811E-2</v>
      </c>
      <c r="AF33">
        <f t="shared" ca="1" si="88"/>
        <v>8.3111704074046597E-2</v>
      </c>
      <c r="AG33">
        <f t="shared" ca="1" si="88"/>
        <v>8.2678122055670641E-2</v>
      </c>
      <c r="AH33">
        <f t="shared" ca="1" si="88"/>
        <v>8.2323961165013976E-2</v>
      </c>
      <c r="AI33">
        <f t="shared" ca="1" si="88"/>
        <v>8.2035147479606232E-2</v>
      </c>
      <c r="AJ33">
        <f t="shared" ca="1" si="88"/>
        <v>8.1799980067673222E-2</v>
      </c>
      <c r="AK33">
        <f t="shared" ca="1" si="88"/>
        <v>8.1608762807491186E-2</v>
      </c>
      <c r="AL33">
        <f t="shared" ca="1" si="88"/>
        <v>8.1453484477636021E-2</v>
      </c>
      <c r="AM33">
        <f t="shared" ca="1" si="88"/>
        <v>8.1327543457842072E-2</v>
      </c>
      <c r="AN33">
        <f t="shared" ca="1" si="88"/>
        <v>8.1225512706076503E-2</v>
      </c>
      <c r="AO33">
        <f t="shared" ca="1" si="88"/>
        <v>8.1142940466013808E-2</v>
      </c>
      <c r="AP33">
        <f t="shared" ca="1" si="88"/>
        <v>8.1076182241779968E-2</v>
      </c>
      <c r="AQ33">
        <f t="shared" ca="1" si="88"/>
        <v>8.1022259836318708E-2</v>
      </c>
      <c r="AR33">
        <f t="shared" ca="1" si="88"/>
        <v>8.0978743605686007E-2</v>
      </c>
      <c r="AS33">
        <f t="shared" ca="1" si="88"/>
        <v>8.0943654480149771E-2</v>
      </c>
      <c r="AT33">
        <f t="shared" ca="1" si="88"/>
        <v>8.0915382709083217E-2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AQ17"/>
  <sheetViews>
    <sheetView topLeftCell="A12" workbookViewId="0">
      <selection activeCell="D37" sqref="D37"/>
    </sheetView>
  </sheetViews>
  <sheetFormatPr baseColWidth="10" defaultRowHeight="14.4"/>
  <sheetData>
    <row r="1" spans="2:43">
      <c r="B1" t="s">
        <v>4</v>
      </c>
      <c r="C1">
        <v>0.5</v>
      </c>
    </row>
    <row r="2" spans="2:43">
      <c r="B2" t="s">
        <v>5</v>
      </c>
    </row>
    <row r="3" spans="2:43">
      <c r="B3" t="s">
        <v>6</v>
      </c>
      <c r="C3">
        <v>0.5</v>
      </c>
    </row>
    <row r="4" spans="2:43">
      <c r="B4" t="s">
        <v>7</v>
      </c>
      <c r="C4">
        <v>0.3</v>
      </c>
    </row>
    <row r="5" spans="2:43">
      <c r="B5" t="s">
        <v>8</v>
      </c>
      <c r="C5">
        <v>0.2</v>
      </c>
    </row>
    <row r="6" spans="2:43">
      <c r="B6" t="s">
        <v>9</v>
      </c>
      <c r="C6">
        <v>0.2</v>
      </c>
    </row>
    <row r="8" spans="2:43">
      <c r="D8">
        <v>0.5</v>
      </c>
      <c r="E8">
        <f ca="1">D8+$C$1</f>
        <v>1</v>
      </c>
      <c r="F8">
        <f t="shared" ref="F8:L8" ca="1" si="0">E8+$C$1</f>
        <v>1.5</v>
      </c>
      <c r="G8">
        <f t="shared" ca="1" si="0"/>
        <v>2</v>
      </c>
      <c r="H8">
        <f t="shared" ca="1" si="0"/>
        <v>2.5</v>
      </c>
      <c r="I8">
        <f t="shared" ca="1" si="0"/>
        <v>3</v>
      </c>
      <c r="J8">
        <f t="shared" ca="1" si="0"/>
        <v>3.5</v>
      </c>
      <c r="K8">
        <f t="shared" ca="1" si="0"/>
        <v>4</v>
      </c>
      <c r="L8">
        <f t="shared" ca="1" si="0"/>
        <v>4.5</v>
      </c>
      <c r="M8">
        <f t="shared" ref="M8:S8" ca="1" si="1">L8+$C$1</f>
        <v>5</v>
      </c>
      <c r="N8">
        <f t="shared" ca="1" si="1"/>
        <v>5.5</v>
      </c>
      <c r="O8">
        <f t="shared" ca="1" si="1"/>
        <v>6</v>
      </c>
      <c r="P8">
        <f t="shared" ca="1" si="1"/>
        <v>6.5</v>
      </c>
      <c r="Q8">
        <f t="shared" ca="1" si="1"/>
        <v>7</v>
      </c>
      <c r="R8">
        <f t="shared" ca="1" si="1"/>
        <v>7.5</v>
      </c>
      <c r="S8">
        <f t="shared" ca="1" si="1"/>
        <v>8</v>
      </c>
      <c r="T8">
        <f t="shared" ref="T8:AL8" ca="1" si="2">S8+$C$1</f>
        <v>8.5</v>
      </c>
      <c r="U8">
        <f t="shared" ca="1" si="2"/>
        <v>9</v>
      </c>
      <c r="V8">
        <f t="shared" ca="1" si="2"/>
        <v>9.5</v>
      </c>
      <c r="W8">
        <f t="shared" ca="1" si="2"/>
        <v>10</v>
      </c>
      <c r="X8">
        <f t="shared" ca="1" si="2"/>
        <v>10.5</v>
      </c>
      <c r="Y8">
        <f t="shared" ca="1" si="2"/>
        <v>11</v>
      </c>
      <c r="Z8">
        <f t="shared" ca="1" si="2"/>
        <v>11.5</v>
      </c>
      <c r="AA8">
        <f t="shared" ca="1" si="2"/>
        <v>12</v>
      </c>
      <c r="AB8">
        <f t="shared" ca="1" si="2"/>
        <v>12.5</v>
      </c>
      <c r="AC8">
        <f t="shared" ca="1" si="2"/>
        <v>13</v>
      </c>
      <c r="AD8">
        <f t="shared" ca="1" si="2"/>
        <v>13.5</v>
      </c>
      <c r="AE8">
        <f t="shared" ca="1" si="2"/>
        <v>14</v>
      </c>
      <c r="AF8">
        <f t="shared" ca="1" si="2"/>
        <v>14.5</v>
      </c>
      <c r="AG8">
        <f t="shared" ca="1" si="2"/>
        <v>15</v>
      </c>
      <c r="AH8">
        <f t="shared" ca="1" si="2"/>
        <v>15.5</v>
      </c>
      <c r="AI8">
        <f t="shared" ca="1" si="2"/>
        <v>16</v>
      </c>
      <c r="AJ8">
        <f t="shared" ca="1" si="2"/>
        <v>16.5</v>
      </c>
      <c r="AK8">
        <f t="shared" ca="1" si="2"/>
        <v>17</v>
      </c>
      <c r="AL8">
        <f t="shared" ca="1" si="2"/>
        <v>17.5</v>
      </c>
      <c r="AM8">
        <f t="shared" ref="AM8:AQ8" ca="1" si="3">AL8+$C$1</f>
        <v>18</v>
      </c>
      <c r="AN8">
        <f t="shared" ca="1" si="3"/>
        <v>18.5</v>
      </c>
      <c r="AO8">
        <f t="shared" ca="1" si="3"/>
        <v>19</v>
      </c>
      <c r="AP8">
        <f t="shared" ca="1" si="3"/>
        <v>19.5</v>
      </c>
      <c r="AQ8">
        <f t="shared" ca="1" si="3"/>
        <v>20</v>
      </c>
    </row>
    <row r="9" spans="2:43">
      <c r="B9" t="s">
        <v>10</v>
      </c>
      <c r="D9">
        <f ca="1">liborvol($C$3,$C$4,$C$5,$C$6,D$8,$C$2)</f>
        <v>0.58731858939127601</v>
      </c>
      <c r="E9">
        <f t="shared" ref="E9:L9" ca="1" si="4">liborvol($C$3,$C$4,$C$5,$C$6,E8,$C$2)</f>
        <v>0.71857275447720248</v>
      </c>
      <c r="F9">
        <f t="shared" ca="1" si="4"/>
        <v>0.80574674404068469</v>
      </c>
      <c r="G9">
        <f t="shared" ca="1" si="4"/>
        <v>0.85857396331283187</v>
      </c>
      <c r="H9">
        <f t="shared" ca="1" si="4"/>
        <v>0.8849315014744713</v>
      </c>
      <c r="I9">
        <f t="shared" ca="1" si="4"/>
        <v>0.89116842155901854</v>
      </c>
      <c r="J9">
        <f t="shared" ca="1" si="4"/>
        <v>0.88237861076675295</v>
      </c>
      <c r="K9">
        <f t="shared" ca="1" si="4"/>
        <v>0.86262726620684471</v>
      </c>
      <c r="L9">
        <f t="shared" ca="1" si="4"/>
        <v>0.83513863858243431</v>
      </c>
      <c r="M9">
        <f t="shared" ref="M9" ca="1" si="5">liborvol($C$3,$C$4,$C$5,$C$6,M8,$C$2)</f>
        <v>0.80245143240076056</v>
      </c>
      <c r="N9">
        <f t="shared" ref="N9" ca="1" si="6">liborvol($C$3,$C$4,$C$5,$C$6,N8,$C$2)</f>
        <v>0.76654723043122475</v>
      </c>
      <c r="O9">
        <f t="shared" ref="O9" ca="1" si="7">liborvol($C$3,$C$4,$C$5,$C$6,O8,$C$2)</f>
        <v>0.72895644230907697</v>
      </c>
      <c r="P9">
        <f t="shared" ref="P9" ca="1" si="8">liborvol($C$3,$C$4,$C$5,$C$6,P8,$C$2)</f>
        <v>0.69084554697347189</v>
      </c>
      <c r="Q9">
        <f t="shared" ref="Q9" ca="1" si="9">liborvol($C$3,$C$4,$C$5,$C$6,Q8,$C$2)</f>
        <v>0.65308878453603303</v>
      </c>
      <c r="R9">
        <f t="shared" ref="R9" ca="1" si="10">liborvol($C$3,$C$4,$C$5,$C$6,R8,$C$2)</f>
        <v>0.61632693701936414</v>
      </c>
      <c r="S9">
        <f t="shared" ref="S9" ca="1" si="11">liborvol($C$3,$C$4,$C$5,$C$6,S8,$C$2)</f>
        <v>0.58101540381553252</v>
      </c>
      <c r="T9">
        <f t="shared" ref="T9" ca="1" si="12">liborvol($C$3,$C$4,$C$5,$C$6,T8,$C$2)</f>
        <v>0.54746341370513163</v>
      </c>
      <c r="U9">
        <f t="shared" ref="U9" ca="1" si="13">liborvol($C$3,$C$4,$C$5,$C$6,U8,$C$2)</f>
        <v>0.51586590987682401</v>
      </c>
      <c r="V9">
        <f t="shared" ref="V9" ca="1" si="14">liborvol($C$3,$C$4,$C$5,$C$6,V8,$C$2)</f>
        <v>0.48632938833045036</v>
      </c>
      <c r="W9">
        <f t="shared" ref="W9" ca="1" si="15">liborvol($C$3,$C$4,$C$5,$C$6,W8,$C$2)</f>
        <v>0.45889275551289255</v>
      </c>
      <c r="X9">
        <f t="shared" ref="X9" ca="1" si="16">liborvol($C$3,$C$4,$C$5,$C$6,X8,$C$2)</f>
        <v>0.43354409142536904</v>
      </c>
      <c r="Y9">
        <f t="shared" ref="Y9" ca="1" si="17">liborvol($C$3,$C$4,$C$5,$C$6,Y8,$C$2)</f>
        <v>0.4102340541870681</v>
      </c>
      <c r="Z9">
        <f t="shared" ref="Z9" ca="1" si="18">liborvol($C$3,$C$4,$C$5,$C$6,Z8,$C$2)</f>
        <v>0.38888653644950433</v>
      </c>
      <c r="AA9">
        <f t="shared" ref="AA9" ca="1" si="19">liborvol($C$3,$C$4,$C$5,$C$6,AA8,$C$2)</f>
        <v>0.36940707917321391</v>
      </c>
      <c r="AB9">
        <f t="shared" ref="AB9" ca="1" si="20">liborvol($C$3,$C$4,$C$5,$C$6,AB8,$C$2)</f>
        <v>0.35168946077125873</v>
      </c>
      <c r="AC9">
        <f t="shared" ref="AC9" ca="1" si="21">liborvol($C$3,$C$4,$C$5,$C$6,AC8,$C$2)</f>
        <v>0.33562080668688943</v>
      </c>
      <c r="AD9">
        <f t="shared" ref="AD9" ca="1" si="22">liborvol($C$3,$C$4,$C$5,$C$6,AD8,$C$2)</f>
        <v>0.32108550374447992</v>
      </c>
      <c r="AE9">
        <f t="shared" ref="AE9" ca="1" si="23">liborvol($C$3,$C$4,$C$5,$C$6,AE8,$C$2)</f>
        <v>0.30796815310743947</v>
      </c>
      <c r="AF9">
        <f t="shared" ref="AF9" ca="1" si="24">liborvol($C$3,$C$4,$C$5,$C$6,AF8,$C$2)</f>
        <v>0.29615575372457509</v>
      </c>
      <c r="AG9">
        <f t="shared" ref="AG9" ca="1" si="25">liborvol($C$3,$C$4,$C$5,$C$6,AG8,$C$2)</f>
        <v>0.28553927334446577</v>
      </c>
      <c r="AH9">
        <f t="shared" ref="AH9" ca="1" si="26">liborvol($C$3,$C$4,$C$5,$C$6,AH8,$C$2)</f>
        <v>0.27601473534782095</v>
      </c>
      <c r="AI9">
        <f t="shared" ref="AI9" ca="1" si="27">liborvol($C$3,$C$4,$C$5,$C$6,AI8,$C$2)</f>
        <v>0.26748392580196428</v>
      </c>
      <c r="AJ9">
        <f t="shared" ref="AJ9" ca="1" si="28">liborvol($C$3,$C$4,$C$5,$C$6,AJ8,$C$2)</f>
        <v>0.25985480545049039</v>
      </c>
      <c r="AK9">
        <f t="shared" ref="AK9" ca="1" si="29">liborvol($C$3,$C$4,$C$5,$C$6,AK8,$C$2)</f>
        <v>0.25304169511998609</v>
      </c>
      <c r="AL9">
        <f t="shared" ref="AL9" ca="1" si="30">liborvol($C$3,$C$4,$C$5,$C$6,AL8,$C$2)</f>
        <v>0.24696528967267339</v>
      </c>
      <c r="AM9">
        <f t="shared" ref="AM9" ca="1" si="31">liborvol($C$3,$C$4,$C$5,$C$6,AM8,$C$2)</f>
        <v>0.24155254467203657</v>
      </c>
      <c r="AN9">
        <f t="shared" ref="AN9" ca="1" si="32">liborvol($C$3,$C$4,$C$5,$C$6,AN8,$C$2)</f>
        <v>0.23673647095084943</v>
      </c>
      <c r="AO9">
        <f t="shared" ref="AO9" ca="1" si="33">liborvol($C$3,$C$4,$C$5,$C$6,AO8,$C$2)</f>
        <v>0.23245586493747136</v>
      </c>
      <c r="AP9">
        <f t="shared" ref="AP9:AQ9" ca="1" si="34">liborvol($C$3,$C$4,$C$5,$C$6,AP8,$C$2)</f>
        <v>0.22865499662297803</v>
      </c>
      <c r="AQ9">
        <f t="shared" ca="1" si="34"/>
        <v>0.22528327220199687</v>
      </c>
    </row>
    <row r="10" spans="2:43">
      <c r="B10" t="str">
        <f ca="1">"gamma1"&amp;C10</f>
        <v>gamma1-0,1</v>
      </c>
      <c r="C10">
        <v>-0.1</v>
      </c>
      <c r="D10">
        <f t="shared" ref="D10:M11" ca="1" si="35">liborvol($C$3+$C10,$C$4,$C$5,$C$6,D$8,$C$2)</f>
        <v>0.54428319057002317</v>
      </c>
      <c r="E10">
        <f t="shared" ca="1" si="35"/>
        <v>0.64449093240903077</v>
      </c>
      <c r="F10">
        <f t="shared" ca="1" si="35"/>
        <v>0.71010252129741869</v>
      </c>
      <c r="G10">
        <f t="shared" ca="1" si="35"/>
        <v>0.74881163609402657</v>
      </c>
      <c r="H10">
        <f t="shared" ca="1" si="35"/>
        <v>0.76683986328921772</v>
      </c>
      <c r="I10">
        <f t="shared" ca="1" si="35"/>
        <v>0.76919752363683891</v>
      </c>
      <c r="J10">
        <f t="shared" ca="1" si="35"/>
        <v>0.75990039857784852</v>
      </c>
      <c r="K10">
        <f t="shared" ca="1" si="35"/>
        <v>0.74214958144196386</v>
      </c>
      <c r="L10">
        <f t="shared" ca="1" si="35"/>
        <v>0.71848052129178319</v>
      </c>
      <c r="M10">
        <f t="shared" ca="1" si="35"/>
        <v>0.69088635232654561</v>
      </c>
      <c r="N10">
        <f t="shared" ref="N10:W11" ca="1" si="36">liborvol($C$3+$C10,$C$4,$C$5,$C$6,N$8,$C$2)</f>
        <v>0.66091978068980994</v>
      </c>
      <c r="O10">
        <f t="shared" ca="1" si="36"/>
        <v>0.62977710937612508</v>
      </c>
      <c r="P10">
        <f t="shared" ca="1" si="36"/>
        <v>0.59836740044223813</v>
      </c>
      <c r="Q10">
        <f t="shared" ca="1" si="36"/>
        <v>0.56736928475894577</v>
      </c>
      <c r="R10">
        <f t="shared" ca="1" si="36"/>
        <v>0.53727751859796591</v>
      </c>
      <c r="S10">
        <f t="shared" ca="1" si="36"/>
        <v>0.50844104118400257</v>
      </c>
      <c r="T10">
        <f t="shared" ca="1" si="36"/>
        <v>0.48109399760415145</v>
      </c>
      <c r="U10">
        <f t="shared" ca="1" si="36"/>
        <v>0.4553809484110492</v>
      </c>
      <c r="V10">
        <f t="shared" ca="1" si="36"/>
        <v>0.43137728349935384</v>
      </c>
      <c r="W10">
        <f t="shared" ca="1" si="36"/>
        <v>0.4091056871450286</v>
      </c>
      <c r="X10">
        <f t="shared" ref="X10:AG11" ca="1" si="37">liborvol($C$3+$C10,$C$4,$C$5,$C$6,X$8,$C$2)</f>
        <v>0.38854935821497683</v>
      </c>
      <c r="Y10">
        <f t="shared" ca="1" si="37"/>
        <v>0.36966257004570408</v>
      </c>
      <c r="Z10">
        <f t="shared" ca="1" si="37"/>
        <v>0.35237905461472618</v>
      </c>
      <c r="AA10">
        <f t="shared" ca="1" si="37"/>
        <v>0.33661861223646289</v>
      </c>
      <c r="AB10">
        <f t="shared" ca="1" si="37"/>
        <v>0.32229227845124736</v>
      </c>
      <c r="AC10">
        <f t="shared" ca="1" si="37"/>
        <v>0.30930632180734374</v>
      </c>
      <c r="AD10">
        <f t="shared" ca="1" si="37"/>
        <v>0.29756529798116371</v>
      </c>
      <c r="AE10">
        <f t="shared" ca="1" si="37"/>
        <v>0.28697434555877072</v>
      </c>
      <c r="AF10">
        <f t="shared" ca="1" si="37"/>
        <v>0.27744087548287927</v>
      </c>
      <c r="AG10">
        <f t="shared" ca="1" si="37"/>
        <v>0.26887577853710232</v>
      </c>
      <c r="AH10">
        <f t="shared" ref="AH10:AQ11" ca="1" si="38">liborvol($C$3+$C10,$C$4,$C$5,$C$6,AH$8,$C$2)</f>
        <v>0.2611942523554785</v>
      </c>
      <c r="AI10">
        <f t="shared" ca="1" si="38"/>
        <v>0.2543163305235322</v>
      </c>
      <c r="AJ10">
        <f t="shared" ca="1" si="38"/>
        <v>0.24816718071755442</v>
      </c>
      <c r="AK10">
        <f t="shared" ca="1" si="38"/>
        <v>0.24267722595860947</v>
      </c>
      <c r="AL10">
        <f t="shared" ca="1" si="38"/>
        <v>0.23778213247410598</v>
      </c>
      <c r="AM10">
        <f t="shared" ca="1" si="38"/>
        <v>0.23342269897533377</v>
      </c>
      <c r="AN10">
        <f t="shared" ca="1" si="38"/>
        <v>0.22954467505041859</v>
      </c>
      <c r="AO10">
        <f t="shared" ca="1" si="38"/>
        <v>0.22609853056827595</v>
      </c>
      <c r="AP10">
        <f t="shared" ca="1" si="38"/>
        <v>0.22303919326470595</v>
      </c>
      <c r="AQ10">
        <f t="shared" ca="1" si="38"/>
        <v>0.22032576784866414</v>
      </c>
    </row>
    <row r="11" spans="2:43">
      <c r="B11" t="str">
        <f ca="1">"gamma1+"&amp;C11</f>
        <v>gamma1+0,1</v>
      </c>
      <c r="C11">
        <v>0.1</v>
      </c>
      <c r="D11">
        <f t="shared" ca="1" si="35"/>
        <v>0.63035398821252886</v>
      </c>
      <c r="E11">
        <f t="shared" ca="1" si="35"/>
        <v>0.7926545765453743</v>
      </c>
      <c r="F11">
        <f t="shared" ca="1" si="35"/>
        <v>0.9013909667839507</v>
      </c>
      <c r="G11">
        <f t="shared" ca="1" si="35"/>
        <v>0.96833629053163706</v>
      </c>
      <c r="H11">
        <f t="shared" ca="1" si="35"/>
        <v>1.0030231396597249</v>
      </c>
      <c r="I11">
        <f t="shared" ca="1" si="35"/>
        <v>1.0131393194811984</v>
      </c>
      <c r="J11">
        <f t="shared" ca="1" si="35"/>
        <v>1.0048568229556571</v>
      </c>
      <c r="K11">
        <f t="shared" ca="1" si="35"/>
        <v>0.98310495097172557</v>
      </c>
      <c r="L11">
        <f t="shared" ca="1" si="35"/>
        <v>0.95179675587308554</v>
      </c>
      <c r="M11">
        <f t="shared" ca="1" si="35"/>
        <v>0.9140165124749754</v>
      </c>
      <c r="N11">
        <f t="shared" ca="1" si="36"/>
        <v>0.87217468017263944</v>
      </c>
      <c r="O11">
        <f t="shared" ca="1" si="36"/>
        <v>0.82813577524202897</v>
      </c>
      <c r="P11">
        <f t="shared" ca="1" si="36"/>
        <v>0.78332369350470576</v>
      </c>
      <c r="Q11">
        <f t="shared" ca="1" si="36"/>
        <v>0.7388082843131204</v>
      </c>
      <c r="R11">
        <f t="shared" ca="1" si="36"/>
        <v>0.69537635544076237</v>
      </c>
      <c r="S11">
        <f t="shared" ca="1" si="36"/>
        <v>0.65358976644706257</v>
      </c>
      <c r="T11">
        <f t="shared" ca="1" si="36"/>
        <v>0.61383282980611176</v>
      </c>
      <c r="U11">
        <f t="shared" ca="1" si="36"/>
        <v>0.57635087134259877</v>
      </c>
      <c r="V11">
        <f t="shared" ca="1" si="36"/>
        <v>0.54128149316154694</v>
      </c>
      <c r="W11">
        <f t="shared" ca="1" si="36"/>
        <v>0.5086798238807565</v>
      </c>
      <c r="X11">
        <f t="shared" ca="1" si="37"/>
        <v>0.4785388246357612</v>
      </c>
      <c r="Y11">
        <f t="shared" ca="1" si="37"/>
        <v>0.45080553832843212</v>
      </c>
      <c r="Z11">
        <f t="shared" ca="1" si="37"/>
        <v>0.42539401828428247</v>
      </c>
      <c r="AA11">
        <f t="shared" ca="1" si="37"/>
        <v>0.402195546109965</v>
      </c>
      <c r="AB11">
        <f t="shared" ca="1" si="37"/>
        <v>0.38108664309127011</v>
      </c>
      <c r="AC11">
        <f t="shared" ca="1" si="37"/>
        <v>0.36193529156643511</v>
      </c>
      <c r="AD11">
        <f t="shared" ca="1" si="37"/>
        <v>0.34460570950779618</v>
      </c>
      <c r="AE11">
        <f t="shared" ca="1" si="37"/>
        <v>0.32896196065610828</v>
      </c>
      <c r="AF11">
        <f t="shared" ca="1" si="37"/>
        <v>0.31487063196627085</v>
      </c>
      <c r="AG11">
        <f t="shared" ca="1" si="37"/>
        <v>0.30220276815182923</v>
      </c>
      <c r="AH11">
        <f t="shared" ca="1" si="38"/>
        <v>0.2908352183401634</v>
      </c>
      <c r="AI11">
        <f t="shared" ca="1" si="38"/>
        <v>0.28065152108039632</v>
      </c>
      <c r="AJ11">
        <f t="shared" ca="1" si="38"/>
        <v>0.27154243018342639</v>
      </c>
      <c r="AK11">
        <f t="shared" ca="1" si="38"/>
        <v>0.26340616428136265</v>
      </c>
      <c r="AL11">
        <f t="shared" ca="1" si="38"/>
        <v>0.25614844687124083</v>
      </c>
      <c r="AM11">
        <f t="shared" ca="1" si="38"/>
        <v>0.24968239036873938</v>
      </c>
      <c r="AN11">
        <f t="shared" ca="1" si="38"/>
        <v>0.24392826685128027</v>
      </c>
      <c r="AO11">
        <f t="shared" ca="1" si="38"/>
        <v>0.23881319930666678</v>
      </c>
      <c r="AP11">
        <f t="shared" ca="1" si="38"/>
        <v>0.23427079998125011</v>
      </c>
      <c r="AQ11">
        <f t="shared" ca="1" si="38"/>
        <v>0.2302407765553296</v>
      </c>
    </row>
    <row r="12" spans="2:43">
      <c r="B12" t="str">
        <f ca="1">"gamma2"&amp;C12</f>
        <v>gamma2-0,05</v>
      </c>
      <c r="C12">
        <v>-0.05</v>
      </c>
      <c r="D12">
        <f t="shared" ref="D12:M13" ca="1" si="39">liborvol($C$3,$C$4+$C12,$C$5,$C$6,D$8,$C$2)</f>
        <v>0.59712360616306792</v>
      </c>
      <c r="E12">
        <f t="shared" ca="1" si="39"/>
        <v>0.74516054814998345</v>
      </c>
      <c r="F12">
        <f t="shared" ca="1" si="39"/>
        <v>0.85292481485142368</v>
      </c>
      <c r="G12">
        <f t="shared" ca="1" si="39"/>
        <v>0.92783679165516009</v>
      </c>
      <c r="H12">
        <f t="shared" ca="1" si="39"/>
        <v>0.9761290713525359</v>
      </c>
      <c r="I12">
        <f t="shared" ca="1" si="39"/>
        <v>1.0030231396597249</v>
      </c>
      <c r="J12">
        <f t="shared" ca="1" si="39"/>
        <v>1.0128809383730915</v>
      </c>
      <c r="K12">
        <f t="shared" ca="1" si="39"/>
        <v>1.0093347705771731</v>
      </c>
      <c r="L12">
        <f t="shared" ca="1" si="39"/>
        <v>0.99539854502795688</v>
      </c>
      <c r="M12">
        <f t="shared" ca="1" si="39"/>
        <v>0.97356295152251326</v>
      </c>
      <c r="N12">
        <f t="shared" ref="N12:W13" ca="1" si="40">liborvol($C$3,$C$4+$C12,$C$5,$C$6,N$8,$C$2)</f>
        <v>0.94587680762400206</v>
      </c>
      <c r="O12">
        <f t="shared" ca="1" si="40"/>
        <v>0.9140165124749754</v>
      </c>
      <c r="P12">
        <f t="shared" ca="1" si="40"/>
        <v>0.8793452794544695</v>
      </c>
      <c r="Q12">
        <f t="shared" ca="1" si="40"/>
        <v>0.84296359076664706</v>
      </c>
      <c r="R12">
        <f t="shared" ca="1" si="40"/>
        <v>0.80575211903746746</v>
      </c>
      <c r="S12">
        <f t="shared" ca="1" si="40"/>
        <v>0.76840818959377333</v>
      </c>
      <c r="T12">
        <f t="shared" ca="1" si="40"/>
        <v>0.7314767087869023</v>
      </c>
      <c r="U12">
        <f t="shared" ca="1" si="40"/>
        <v>0.69537635544076237</v>
      </c>
      <c r="V12">
        <f t="shared" ca="1" si="40"/>
        <v>0.66042172159278434</v>
      </c>
      <c r="W12">
        <f t="shared" ca="1" si="40"/>
        <v>0.62684199284427378</v>
      </c>
      <c r="X12">
        <f t="shared" ref="X12:AG13" ca="1" si="41">liborvol($C$3,$C$4+$C12,$C$5,$C$6,X$8,$C$2)</f>
        <v>0.5947966758366704</v>
      </c>
      <c r="Y12">
        <f t="shared" ca="1" si="41"/>
        <v>0.56438880887823317</v>
      </c>
      <c r="Z12">
        <f t="shared" ca="1" si="41"/>
        <v>0.53567603004747522</v>
      </c>
      <c r="AA12">
        <f t="shared" ca="1" si="41"/>
        <v>0.5086798238807565</v>
      </c>
      <c r="AB12">
        <f t="shared" ca="1" si="41"/>
        <v>0.48339322187097788</v>
      </c>
      <c r="AC12">
        <f t="shared" ca="1" si="41"/>
        <v>0.45978719247253746</v>
      </c>
      <c r="AD12">
        <f t="shared" ca="1" si="41"/>
        <v>0.43781592226607896</v>
      </c>
      <c r="AE12">
        <f t="shared" ca="1" si="41"/>
        <v>0.41742116064069323</v>
      </c>
      <c r="AF12">
        <f t="shared" ca="1" si="41"/>
        <v>0.39853577515584837</v>
      </c>
      <c r="AG12">
        <f t="shared" ca="1" si="41"/>
        <v>0.38108664309127016</v>
      </c>
      <c r="AH12">
        <f t="shared" ref="AH12:AQ13" ca="1" si="42">liborvol($C$3,$C$4+$C12,$C$5,$C$6,AH$8,$C$2)</f>
        <v>0.36499698609591297</v>
      </c>
      <c r="AI12">
        <f t="shared" ca="1" si="42"/>
        <v>0.3501882388876203</v>
      </c>
      <c r="AJ12">
        <f t="shared" ca="1" si="42"/>
        <v>0.33658152927000162</v>
      </c>
      <c r="AK12">
        <f t="shared" ca="1" si="42"/>
        <v>0.32409883500829351</v>
      </c>
      <c r="AL12">
        <f t="shared" ca="1" si="42"/>
        <v>0.31266387306978427</v>
      </c>
      <c r="AM12">
        <f t="shared" ca="1" si="42"/>
        <v>0.30220276815182923</v>
      </c>
      <c r="AN12">
        <f t="shared" ca="1" si="42"/>
        <v>0.29264454008851626</v>
      </c>
      <c r="AO12">
        <f t="shared" ca="1" si="42"/>
        <v>0.28392144347027015</v>
      </c>
      <c r="AP12">
        <f t="shared" ca="1" si="42"/>
        <v>0.27596918747765664</v>
      </c>
      <c r="AQ12">
        <f t="shared" ca="1" si="42"/>
        <v>0.26872705939067176</v>
      </c>
    </row>
    <row r="13" spans="2:43">
      <c r="B13" t="str">
        <f ca="1">"gamma2+"&amp;C13</f>
        <v>gamma2+0,05</v>
      </c>
      <c r="C13">
        <v>0.05</v>
      </c>
      <c r="D13">
        <f t="shared" ca="1" si="39"/>
        <v>0.57775565934614337</v>
      </c>
      <c r="E13">
        <f t="shared" ca="1" si="39"/>
        <v>0.69328166280309944</v>
      </c>
      <c r="F13">
        <f t="shared" ca="1" si="39"/>
        <v>0.76197759614847438</v>
      </c>
      <c r="G13">
        <f t="shared" ca="1" si="39"/>
        <v>0.79590236454969143</v>
      </c>
      <c r="H13">
        <f t="shared" ca="1" si="39"/>
        <v>0.80444992853383723</v>
      </c>
      <c r="I13">
        <f t="shared" ca="1" si="39"/>
        <v>0.7948941734889643</v>
      </c>
      <c r="J13">
        <f t="shared" ca="1" si="39"/>
        <v>0.77282751563088914</v>
      </c>
      <c r="K13">
        <f t="shared" ca="1" si="39"/>
        <v>0.7425133206715343</v>
      </c>
      <c r="L13">
        <f t="shared" ca="1" si="39"/>
        <v>0.70716850406882403</v>
      </c>
      <c r="M13">
        <f t="shared" ca="1" si="39"/>
        <v>0.6691896473162019</v>
      </c>
      <c r="N13">
        <f t="shared" ca="1" si="40"/>
        <v>0.63033348272587086</v>
      </c>
      <c r="O13">
        <f t="shared" ca="1" si="40"/>
        <v>0.59186057040954221</v>
      </c>
      <c r="P13">
        <f t="shared" ca="1" si="40"/>
        <v>0.55464933410173811</v>
      </c>
      <c r="Q13">
        <f t="shared" ca="1" si="40"/>
        <v>0.51928627004767103</v>
      </c>
      <c r="R13">
        <f t="shared" ca="1" si="40"/>
        <v>0.48613704028529325</v>
      </c>
      <c r="S13">
        <f t="shared" ca="1" si="40"/>
        <v>0.45540226302591552</v>
      </c>
      <c r="T13">
        <f t="shared" ca="1" si="40"/>
        <v>0.42716108131848718</v>
      </c>
      <c r="U13">
        <f t="shared" ca="1" si="40"/>
        <v>0.40140499627508891</v>
      </c>
      <c r="V13">
        <f t="shared" ca="1" si="40"/>
        <v>0.37806396782947688</v>
      </c>
      <c r="W13">
        <f t="shared" ca="1" si="40"/>
        <v>0.35702639379605622</v>
      </c>
      <c r="X13">
        <f t="shared" ca="1" si="41"/>
        <v>0.33815426009885097</v>
      </c>
      <c r="Y13">
        <f t="shared" ca="1" si="41"/>
        <v>0.3212944976987499</v>
      </c>
      <c r="Z13">
        <f t="shared" ca="1" si="41"/>
        <v>0.30628737371221859</v>
      </c>
      <c r="AA13">
        <f t="shared" ca="1" si="41"/>
        <v>0.29297257628696188</v>
      </c>
      <c r="AB13">
        <f t="shared" ca="1" si="41"/>
        <v>0.28119351746369931</v>
      </c>
      <c r="AC13">
        <f t="shared" ca="1" si="41"/>
        <v>0.27080026937181279</v>
      </c>
      <c r="AD13">
        <f t="shared" ca="1" si="41"/>
        <v>0.26165146167400138</v>
      </c>
      <c r="AE13">
        <f t="shared" ca="1" si="41"/>
        <v>0.25361539811065531</v>
      </c>
      <c r="AF13">
        <f t="shared" ca="1" si="41"/>
        <v>0.24657059397523284</v>
      </c>
      <c r="AG13">
        <f t="shared" ca="1" si="41"/>
        <v>0.24040589167369666</v>
      </c>
      <c r="AH13">
        <f t="shared" ca="1" si="42"/>
        <v>0.23502027598637684</v>
      </c>
      <c r="AI13">
        <f t="shared" ca="1" si="42"/>
        <v>0.23032248247516005</v>
      </c>
      <c r="AJ13">
        <f t="shared" ca="1" si="42"/>
        <v>0.2262304702155867</v>
      </c>
      <c r="AK13">
        <f t="shared" ca="1" si="42"/>
        <v>0.22267081251015397</v>
      </c>
      <c r="AL13">
        <f t="shared" ca="1" si="42"/>
        <v>0.21957804550773682</v>
      </c>
      <c r="AM13">
        <f t="shared" ca="1" si="42"/>
        <v>0.21689400394866595</v>
      </c>
      <c r="AN13">
        <f t="shared" ca="1" si="42"/>
        <v>0.21456716495794759</v>
      </c>
      <c r="AO13">
        <f t="shared" ca="1" si="42"/>
        <v>0.21255201442301874</v>
      </c>
      <c r="AP13">
        <f t="shared" ca="1" si="42"/>
        <v>0.2108084456175654</v>
      </c>
      <c r="AQ13">
        <f t="shared" ca="1" si="42"/>
        <v>0.20930119604865607</v>
      </c>
    </row>
    <row r="14" spans="2:43">
      <c r="B14" t="str">
        <f ca="1">"gamma3"&amp;C14</f>
        <v>gamma3-0,05</v>
      </c>
      <c r="C14">
        <v>-0.05</v>
      </c>
      <c r="D14">
        <f t="shared" ref="D14:M15" ca="1" si="43">liborvol($C$3,$C$4,$C$5+$C14,$C$6,D$8,$C$2)</f>
        <v>0.53731858939127608</v>
      </c>
      <c r="E14">
        <f t="shared" ca="1" si="43"/>
        <v>0.66857275447720255</v>
      </c>
      <c r="F14">
        <f t="shared" ca="1" si="43"/>
        <v>0.75574674404068465</v>
      </c>
      <c r="G14">
        <f t="shared" ca="1" si="43"/>
        <v>0.80857396331283182</v>
      </c>
      <c r="H14">
        <f t="shared" ca="1" si="43"/>
        <v>0.83493150147447137</v>
      </c>
      <c r="I14">
        <f t="shared" ca="1" si="43"/>
        <v>0.84116842155901861</v>
      </c>
      <c r="J14">
        <f t="shared" ca="1" si="43"/>
        <v>0.8323786107667529</v>
      </c>
      <c r="K14">
        <f t="shared" ca="1" si="43"/>
        <v>0.81262726620684478</v>
      </c>
      <c r="L14">
        <f t="shared" ca="1" si="43"/>
        <v>0.78513863858243438</v>
      </c>
      <c r="M14">
        <f t="shared" ca="1" si="43"/>
        <v>0.75245143240076051</v>
      </c>
      <c r="N14">
        <f t="shared" ref="N14:W15" ca="1" si="44">liborvol($C$3,$C$4,$C$5+$C14,$C$6,N$8,$C$2)</f>
        <v>0.7165472304312247</v>
      </c>
      <c r="O14">
        <f t="shared" ca="1" si="44"/>
        <v>0.67895644230907704</v>
      </c>
      <c r="P14">
        <f t="shared" ca="1" si="44"/>
        <v>0.64084554697347196</v>
      </c>
      <c r="Q14">
        <f t="shared" ca="1" si="44"/>
        <v>0.6030887845360331</v>
      </c>
      <c r="R14">
        <f t="shared" ca="1" si="44"/>
        <v>0.5663269370193641</v>
      </c>
      <c r="S14">
        <f t="shared" ca="1" si="44"/>
        <v>0.53101540381553258</v>
      </c>
      <c r="T14">
        <f t="shared" ca="1" si="44"/>
        <v>0.49746341370513164</v>
      </c>
      <c r="U14">
        <f t="shared" ca="1" si="44"/>
        <v>0.46586590987682402</v>
      </c>
      <c r="V14">
        <f t="shared" ca="1" si="44"/>
        <v>0.43632938833045037</v>
      </c>
      <c r="W14">
        <f t="shared" ca="1" si="44"/>
        <v>0.40889275551289256</v>
      </c>
      <c r="X14">
        <f t="shared" ref="X14:AG15" ca="1" si="45">liborvol($C$3,$C$4,$C$5+$C14,$C$6,X$8,$C$2)</f>
        <v>0.38354409142536905</v>
      </c>
      <c r="Y14">
        <f t="shared" ca="1" si="45"/>
        <v>0.36023405418706811</v>
      </c>
      <c r="Z14">
        <f t="shared" ca="1" si="45"/>
        <v>0.33888653644950434</v>
      </c>
      <c r="AA14">
        <f t="shared" ca="1" si="45"/>
        <v>0.31940707917321393</v>
      </c>
      <c r="AB14">
        <f t="shared" ca="1" si="45"/>
        <v>0.30168946077125874</v>
      </c>
      <c r="AC14">
        <f t="shared" ca="1" si="45"/>
        <v>0.28562080668688944</v>
      </c>
      <c r="AD14">
        <f t="shared" ca="1" si="45"/>
        <v>0.27108550374447993</v>
      </c>
      <c r="AE14">
        <f t="shared" ca="1" si="45"/>
        <v>0.25796815310743948</v>
      </c>
      <c r="AF14">
        <f t="shared" ca="1" si="45"/>
        <v>0.24615575372457507</v>
      </c>
      <c r="AG14">
        <f t="shared" ca="1" si="45"/>
        <v>0.23553927334446578</v>
      </c>
      <c r="AH14">
        <f t="shared" ref="AH14:AQ15" ca="1" si="46">liborvol($C$3,$C$4,$C$5+$C14,$C$6,AH$8,$C$2)</f>
        <v>0.22601473534782096</v>
      </c>
      <c r="AI14">
        <f t="shared" ca="1" si="46"/>
        <v>0.21748392580196427</v>
      </c>
      <c r="AJ14">
        <f t="shared" ca="1" si="46"/>
        <v>0.20985480545049043</v>
      </c>
      <c r="AK14">
        <f t="shared" ca="1" si="46"/>
        <v>0.20304169511998607</v>
      </c>
      <c r="AL14">
        <f t="shared" ca="1" si="46"/>
        <v>0.1969652896726734</v>
      </c>
      <c r="AM14">
        <f t="shared" ca="1" si="46"/>
        <v>0.19155254467203658</v>
      </c>
      <c r="AN14">
        <f t="shared" ca="1" si="46"/>
        <v>0.18673647095084944</v>
      </c>
      <c r="AO14">
        <f t="shared" ca="1" si="46"/>
        <v>0.18245586493747137</v>
      </c>
      <c r="AP14">
        <f t="shared" ca="1" si="46"/>
        <v>0.17865499662297804</v>
      </c>
      <c r="AQ14">
        <f t="shared" ca="1" si="46"/>
        <v>0.17528327220199688</v>
      </c>
    </row>
    <row r="15" spans="2:43">
      <c r="B15" t="str">
        <f ca="1">"gamma3+"&amp;C15</f>
        <v>gamma3+0,05</v>
      </c>
      <c r="C15">
        <v>0.05</v>
      </c>
      <c r="D15">
        <f t="shared" ca="1" si="43"/>
        <v>0.63731858939127606</v>
      </c>
      <c r="E15">
        <f t="shared" ca="1" si="43"/>
        <v>0.76857275447720252</v>
      </c>
      <c r="F15">
        <f t="shared" ca="1" si="43"/>
        <v>0.85574674404068463</v>
      </c>
      <c r="G15">
        <f t="shared" ca="1" si="43"/>
        <v>0.9085739633128318</v>
      </c>
      <c r="H15">
        <f t="shared" ca="1" si="43"/>
        <v>0.93493150147447135</v>
      </c>
      <c r="I15">
        <f t="shared" ca="1" si="43"/>
        <v>0.94116842155901859</v>
      </c>
      <c r="J15">
        <f t="shared" ca="1" si="43"/>
        <v>0.93237861076675288</v>
      </c>
      <c r="K15">
        <f t="shared" ca="1" si="43"/>
        <v>0.91262726620684476</v>
      </c>
      <c r="L15">
        <f t="shared" ca="1" si="43"/>
        <v>0.88513863858243436</v>
      </c>
      <c r="M15">
        <f t="shared" ca="1" si="43"/>
        <v>0.85245143240076049</v>
      </c>
      <c r="N15">
        <f t="shared" ca="1" si="44"/>
        <v>0.81654723043122468</v>
      </c>
      <c r="O15">
        <f t="shared" ca="1" si="44"/>
        <v>0.77895644230907701</v>
      </c>
      <c r="P15">
        <f t="shared" ca="1" si="44"/>
        <v>0.74084554697347194</v>
      </c>
      <c r="Q15">
        <f t="shared" ca="1" si="44"/>
        <v>0.70308878453603307</v>
      </c>
      <c r="R15">
        <f t="shared" ca="1" si="44"/>
        <v>0.66632693701936407</v>
      </c>
      <c r="S15">
        <f t="shared" ca="1" si="44"/>
        <v>0.63101540381553256</v>
      </c>
      <c r="T15">
        <f t="shared" ca="1" si="44"/>
        <v>0.59746341370513156</v>
      </c>
      <c r="U15">
        <f t="shared" ca="1" si="44"/>
        <v>0.56586590987682395</v>
      </c>
      <c r="V15">
        <f t="shared" ca="1" si="44"/>
        <v>0.53632938833045041</v>
      </c>
      <c r="W15">
        <f t="shared" ca="1" si="44"/>
        <v>0.50889275551289248</v>
      </c>
      <c r="X15">
        <f t="shared" ca="1" si="45"/>
        <v>0.48354409142536903</v>
      </c>
      <c r="Y15">
        <f t="shared" ca="1" si="45"/>
        <v>0.46023405418706809</v>
      </c>
      <c r="Z15">
        <f t="shared" ca="1" si="45"/>
        <v>0.43888653644950432</v>
      </c>
      <c r="AA15">
        <f t="shared" ca="1" si="45"/>
        <v>0.4194070791732139</v>
      </c>
      <c r="AB15">
        <f t="shared" ca="1" si="45"/>
        <v>0.40168946077125872</v>
      </c>
      <c r="AC15">
        <f t="shared" ca="1" si="45"/>
        <v>0.38562080668688942</v>
      </c>
      <c r="AD15">
        <f t="shared" ca="1" si="45"/>
        <v>0.37108550374447991</v>
      </c>
      <c r="AE15">
        <f t="shared" ca="1" si="45"/>
        <v>0.35796815310743946</v>
      </c>
      <c r="AF15">
        <f t="shared" ca="1" si="45"/>
        <v>0.34615575372457508</v>
      </c>
      <c r="AG15">
        <f t="shared" ca="1" si="45"/>
        <v>0.33553927334446576</v>
      </c>
      <c r="AH15">
        <f t="shared" ca="1" si="46"/>
        <v>0.32601473534782094</v>
      </c>
      <c r="AI15">
        <f t="shared" ca="1" si="46"/>
        <v>0.31748392580196427</v>
      </c>
      <c r="AJ15">
        <f t="shared" ca="1" si="46"/>
        <v>0.30985480545049038</v>
      </c>
      <c r="AK15">
        <f t="shared" ca="1" si="46"/>
        <v>0.30304169511998608</v>
      </c>
      <c r="AL15">
        <f t="shared" ca="1" si="46"/>
        <v>0.29696528967267338</v>
      </c>
      <c r="AM15">
        <f t="shared" ca="1" si="46"/>
        <v>0.29155254467203656</v>
      </c>
      <c r="AN15">
        <f t="shared" ca="1" si="46"/>
        <v>0.28673647095084942</v>
      </c>
      <c r="AO15">
        <f t="shared" ca="1" si="46"/>
        <v>0.28245586493747132</v>
      </c>
      <c r="AP15">
        <f t="shared" ca="1" si="46"/>
        <v>0.27865499662297799</v>
      </c>
      <c r="AQ15">
        <f t="shared" ca="1" si="46"/>
        <v>0.27528327220199683</v>
      </c>
    </row>
    <row r="16" spans="2:43">
      <c r="B16" t="str">
        <f ca="1">"gamma4"&amp;C16</f>
        <v>gamma4-0,1</v>
      </c>
      <c r="C16">
        <v>-0.1</v>
      </c>
      <c r="D16">
        <f t="shared" ref="D16:AQ16" ca="1" si="47">liborvol($C$3,$C$4,$C$5,$C$6+$C16,D$8,$C$2)</f>
        <v>0.50124779174877021</v>
      </c>
      <c r="E16">
        <f t="shared" ca="1" si="47"/>
        <v>0.64449093240903077</v>
      </c>
      <c r="F16">
        <f t="shared" ca="1" si="47"/>
        <v>0.74198392887850739</v>
      </c>
      <c r="G16">
        <f t="shared" ca="1" si="47"/>
        <v>0.80369279970342922</v>
      </c>
      <c r="H16">
        <f t="shared" ca="1" si="47"/>
        <v>0.83769484620036982</v>
      </c>
      <c r="I16">
        <f t="shared" ca="1" si="47"/>
        <v>0.85051145558495866</v>
      </c>
      <c r="J16">
        <f t="shared" ca="1" si="47"/>
        <v>0.8473848358556374</v>
      </c>
      <c r="K16">
        <f t="shared" ca="1" si="47"/>
        <v>0.83250784501562447</v>
      </c>
      <c r="L16">
        <f t="shared" ca="1" si="47"/>
        <v>0.80921461251784521</v>
      </c>
      <c r="M16">
        <f t="shared" ca="1" si="47"/>
        <v>0.78013841638591752</v>
      </c>
      <c r="N16">
        <f t="shared" ca="1" si="47"/>
        <v>0.74734223956914925</v>
      </c>
      <c r="O16">
        <f t="shared" ca="1" si="47"/>
        <v>0.7124265534869183</v>
      </c>
      <c r="P16">
        <f t="shared" ca="1" si="47"/>
        <v>0.67661813981482055</v>
      </c>
      <c r="Q16">
        <f t="shared" ca="1" si="47"/>
        <v>0.64084314171073486</v>
      </c>
      <c r="R16">
        <f t="shared" ca="1" si="47"/>
        <v>0.60578701456317774</v>
      </c>
      <c r="S16">
        <f t="shared" ca="1" si="47"/>
        <v>0.57194360848659132</v>
      </c>
      <c r="T16">
        <f t="shared" ca="1" si="47"/>
        <v>0.53965524710501633</v>
      </c>
      <c r="U16">
        <f t="shared" ca="1" si="47"/>
        <v>0.50914535860284904</v>
      </c>
      <c r="V16">
        <f t="shared" ca="1" si="47"/>
        <v>0.4805449562429665</v>
      </c>
      <c r="W16">
        <f t="shared" ca="1" si="47"/>
        <v>0.45391404867610613</v>
      </c>
      <c r="X16">
        <f t="shared" ca="1" si="47"/>
        <v>0.42925887873866503</v>
      </c>
      <c r="Y16">
        <f t="shared" ca="1" si="47"/>
        <v>0.40654573744694411</v>
      </c>
      <c r="Z16">
        <f t="shared" ca="1" si="47"/>
        <v>0.38571197281169756</v>
      </c>
      <c r="AA16">
        <f t="shared" ca="1" si="47"/>
        <v>0.36667470692848469</v>
      </c>
      <c r="AB16">
        <f t="shared" ca="1" si="47"/>
        <v>0.34933768618565786</v>
      </c>
      <c r="AC16">
        <f t="shared" ca="1" si="47"/>
        <v>0.33359661554230902</v>
      </c>
      <c r="AD16">
        <f t="shared" ca="1" si="47"/>
        <v>0.31934326628053061</v>
      </c>
      <c r="AE16">
        <f t="shared" ca="1" si="47"/>
        <v>0.30646859542539168</v>
      </c>
      <c r="AF16">
        <f t="shared" ca="1" si="47"/>
        <v>0.2948650724665271</v>
      </c>
      <c r="AG16">
        <f t="shared" ca="1" si="47"/>
        <v>0.28442837369064156</v>
      </c>
      <c r="AH16">
        <f t="shared" ca="1" si="47"/>
        <v>0.27505857515476662</v>
      </c>
      <c r="AI16">
        <f t="shared" ca="1" si="47"/>
        <v>0.26666095109706228</v>
      </c>
      <c r="AJ16">
        <f t="shared" ca="1" si="47"/>
        <v>0.25914646455758522</v>
      </c>
      <c r="AK16">
        <f t="shared" ca="1" si="47"/>
        <v>0.25243202046343449</v>
      </c>
      <c r="AL16">
        <f t="shared" ca="1" si="47"/>
        <v>0.24644053783275527</v>
      </c>
      <c r="AM16">
        <f t="shared" ca="1" si="47"/>
        <v>0.24110088657777531</v>
      </c>
      <c r="AN16">
        <f t="shared" ca="1" si="47"/>
        <v>0.23634772522650183</v>
      </c>
      <c r="AO16">
        <f t="shared" ca="1" si="47"/>
        <v>0.23212126839172423</v>
      </c>
      <c r="AP16">
        <f t="shared" ca="1" si="47"/>
        <v>0.2283670067071692</v>
      </c>
      <c r="AQ16">
        <f t="shared" ca="1" si="47"/>
        <v>0.22503539698433023</v>
      </c>
    </row>
    <row r="17" spans="2:43">
      <c r="B17" t="str">
        <f>"gamma4+"&amp;C17</f>
        <v>gamma4+0,1</v>
      </c>
      <c r="C17">
        <v>0.1</v>
      </c>
      <c r="D17">
        <f ca="1">liborvol($C$3,$C$4,$C$5,$C$6+$C$17,D$8,$C$2)</f>
        <v>0.67338938703378182</v>
      </c>
      <c r="E17">
        <f t="shared" ref="E17:AQ17" ca="1" si="48">liborvol($C$3,$C$4,$C$5,$C$6+$C$17,E$8,$C$2)</f>
        <v>0.7926545765453743</v>
      </c>
      <c r="F17">
        <f t="shared" ca="1" si="48"/>
        <v>0.86950955920286199</v>
      </c>
      <c r="G17">
        <f t="shared" ca="1" si="48"/>
        <v>0.91345512692223452</v>
      </c>
      <c r="H17">
        <f t="shared" ca="1" si="48"/>
        <v>0.93216815674857278</v>
      </c>
      <c r="I17">
        <f t="shared" ca="1" si="48"/>
        <v>0.93182538753307853</v>
      </c>
      <c r="J17">
        <f t="shared" ca="1" si="48"/>
        <v>0.9173723856778685</v>
      </c>
      <c r="K17">
        <f t="shared" ca="1" si="48"/>
        <v>0.89274668739806495</v>
      </c>
      <c r="L17">
        <f t="shared" ca="1" si="48"/>
        <v>0.86106266464702352</v>
      </c>
      <c r="M17">
        <f t="shared" ca="1" si="48"/>
        <v>0.82476444841560348</v>
      </c>
      <c r="N17">
        <f t="shared" ca="1" si="48"/>
        <v>0.78575222129330013</v>
      </c>
      <c r="O17">
        <f t="shared" ca="1" si="48"/>
        <v>0.74548633113123564</v>
      </c>
      <c r="P17">
        <f t="shared" ca="1" si="48"/>
        <v>0.70507295413212323</v>
      </c>
      <c r="Q17">
        <f t="shared" ca="1" si="48"/>
        <v>0.6653344273613313</v>
      </c>
      <c r="R17">
        <f t="shared" ca="1" si="48"/>
        <v>0.62686685947555054</v>
      </c>
      <c r="S17">
        <f t="shared" ca="1" si="48"/>
        <v>0.59008719914447383</v>
      </c>
      <c r="T17">
        <f t="shared" ca="1" si="48"/>
        <v>0.55527158030524693</v>
      </c>
      <c r="U17">
        <f t="shared" ca="1" si="48"/>
        <v>0.52258646115079899</v>
      </c>
      <c r="V17">
        <f t="shared" ca="1" si="48"/>
        <v>0.49211382041793422</v>
      </c>
      <c r="W17">
        <f t="shared" ca="1" si="48"/>
        <v>0.46387146234967891</v>
      </c>
      <c r="X17">
        <f t="shared" ca="1" si="48"/>
        <v>0.43782930411207305</v>
      </c>
      <c r="Y17">
        <f t="shared" ca="1" si="48"/>
        <v>0.41392237092719208</v>
      </c>
      <c r="Z17">
        <f t="shared" ca="1" si="48"/>
        <v>0.3920611000873111</v>
      </c>
      <c r="AA17">
        <f t="shared" ca="1" si="48"/>
        <v>0.37213945141794319</v>
      </c>
      <c r="AB17">
        <f t="shared" ca="1" si="48"/>
        <v>0.35404123535685966</v>
      </c>
      <c r="AC17">
        <f t="shared" ca="1" si="48"/>
        <v>0.3376449978314699</v>
      </c>
      <c r="AD17">
        <f t="shared" ca="1" si="48"/>
        <v>0.32282774120842928</v>
      </c>
      <c r="AE17">
        <f t="shared" ca="1" si="48"/>
        <v>0.30946771078948726</v>
      </c>
      <c r="AF17">
        <f t="shared" ca="1" si="48"/>
        <v>0.29744643498262308</v>
      </c>
      <c r="AG17">
        <f t="shared" ca="1" si="48"/>
        <v>0.28665017299828999</v>
      </c>
      <c r="AH17">
        <f t="shared" ca="1" si="48"/>
        <v>0.27697089554087528</v>
      </c>
      <c r="AI17">
        <f t="shared" ca="1" si="48"/>
        <v>0.26830690050686629</v>
      </c>
      <c r="AJ17">
        <f t="shared" ca="1" si="48"/>
        <v>0.26056314634339561</v>
      </c>
      <c r="AK17">
        <f t="shared" ca="1" si="48"/>
        <v>0.25365136977653763</v>
      </c>
      <c r="AL17">
        <f t="shared" ca="1" si="48"/>
        <v>0.24749004151259155</v>
      </c>
      <c r="AM17">
        <f t="shared" ca="1" si="48"/>
        <v>0.24200420276629783</v>
      </c>
      <c r="AN17">
        <f t="shared" ca="1" si="48"/>
        <v>0.23712521667519706</v>
      </c>
      <c r="AO17">
        <f t="shared" ca="1" si="48"/>
        <v>0.23279046148321847</v>
      </c>
      <c r="AP17">
        <f t="shared" ca="1" si="48"/>
        <v>0.22894298653878686</v>
      </c>
      <c r="AQ17">
        <f t="shared" ca="1" si="48"/>
        <v>0.22553114741966351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V110"/>
  <sheetViews>
    <sheetView topLeftCell="B1" zoomScale="80" zoomScaleNormal="80" workbookViewId="0">
      <selection activeCell="F32" sqref="F32"/>
    </sheetView>
  </sheetViews>
  <sheetFormatPr baseColWidth="10" defaultRowHeight="14.4"/>
  <sheetData>
    <row r="1" spans="2:22">
      <c r="B1" t="s">
        <v>4</v>
      </c>
      <c r="C1">
        <v>0.5</v>
      </c>
    </row>
    <row r="2" spans="2:22">
      <c r="B2" t="s">
        <v>11</v>
      </c>
      <c r="C2">
        <v>0.4</v>
      </c>
    </row>
    <row r="5" spans="2:22">
      <c r="C5">
        <v>0.5</v>
      </c>
      <c r="D5">
        <f ca="1">C5+0.5</f>
        <v>1</v>
      </c>
      <c r="E5">
        <f t="shared" ref="E5:V5" ca="1" si="0">D5+0.5</f>
        <v>1.5</v>
      </c>
      <c r="F5">
        <f t="shared" ca="1" si="0"/>
        <v>2</v>
      </c>
      <c r="G5">
        <f t="shared" ca="1" si="0"/>
        <v>2.5</v>
      </c>
      <c r="H5">
        <f t="shared" ca="1" si="0"/>
        <v>3</v>
      </c>
      <c r="I5">
        <f t="shared" ca="1" si="0"/>
        <v>3.5</v>
      </c>
      <c r="J5">
        <f t="shared" ca="1" si="0"/>
        <v>4</v>
      </c>
      <c r="K5">
        <f t="shared" ca="1" si="0"/>
        <v>4.5</v>
      </c>
      <c r="L5">
        <f t="shared" ca="1" si="0"/>
        <v>5</v>
      </c>
      <c r="M5">
        <f t="shared" ca="1" si="0"/>
        <v>5.5</v>
      </c>
      <c r="N5">
        <f t="shared" ca="1" si="0"/>
        <v>6</v>
      </c>
      <c r="O5">
        <f t="shared" ca="1" si="0"/>
        <v>6.5</v>
      </c>
      <c r="P5">
        <f t="shared" ca="1" si="0"/>
        <v>7</v>
      </c>
      <c r="Q5">
        <f t="shared" ca="1" si="0"/>
        <v>7.5</v>
      </c>
      <c r="R5">
        <f t="shared" ca="1" si="0"/>
        <v>8</v>
      </c>
      <c r="S5">
        <f t="shared" ca="1" si="0"/>
        <v>8.5</v>
      </c>
      <c r="T5">
        <f t="shared" ca="1" si="0"/>
        <v>9</v>
      </c>
      <c r="U5">
        <f t="shared" ca="1" si="0"/>
        <v>9.5</v>
      </c>
      <c r="V5">
        <f t="shared" ca="1" si="0"/>
        <v>10</v>
      </c>
    </row>
    <row r="6" spans="2:22">
      <c r="B6">
        <v>0.5</v>
      </c>
      <c r="C6">
        <f ca="1">liborcorr1($C$2,C$5,$B6)</f>
        <v>1</v>
      </c>
      <c r="D6">
        <f t="shared" ref="D6:S7" ca="1" si="1">liborcorr1($C$2,D$5,$B6)</f>
        <v>0.81873075307798182</v>
      </c>
      <c r="E6">
        <f t="shared" ca="1" si="1"/>
        <v>0.67032004603563933</v>
      </c>
      <c r="F6">
        <f t="shared" ca="1" si="1"/>
        <v>0.54881163609402639</v>
      </c>
      <c r="G6">
        <f t="shared" ca="1" si="1"/>
        <v>0.44932896411722156</v>
      </c>
      <c r="H6">
        <f t="shared" ca="1" si="1"/>
        <v>0.36787944117144233</v>
      </c>
      <c r="I6">
        <f t="shared" ca="1" si="1"/>
        <v>0.30119421191220203</v>
      </c>
      <c r="J6">
        <f t="shared" ca="1" si="1"/>
        <v>0.24659696394160643</v>
      </c>
      <c r="K6">
        <f t="shared" ca="1" si="1"/>
        <v>0.20189651799465538</v>
      </c>
      <c r="L6">
        <f t="shared" ca="1" si="1"/>
        <v>0.16529888822158653</v>
      </c>
      <c r="M6">
        <f t="shared" ca="1" si="1"/>
        <v>0.1353352832366127</v>
      </c>
      <c r="N6">
        <f t="shared" ca="1" si="1"/>
        <v>0.11080315836233387</v>
      </c>
      <c r="O6">
        <f t="shared" ca="1" si="1"/>
        <v>9.071795328941247E-2</v>
      </c>
      <c r="P6">
        <f t="shared" ca="1" si="1"/>
        <v>7.4273578214333877E-2</v>
      </c>
      <c r="Q6">
        <f t="shared" ca="1" si="1"/>
        <v>6.0810062625217952E-2</v>
      </c>
      <c r="R6">
        <f t="shared" ca="1" si="1"/>
        <v>4.9787068367863944E-2</v>
      </c>
      <c r="S6">
        <f t="shared" ca="1" si="1"/>
        <v>4.0762203978366211E-2</v>
      </c>
      <c r="T6">
        <f t="shared" ref="J6:V21" ca="1" si="2">liborcorr1($C$2,T$5,$B6)</f>
        <v>3.3373269960326066E-2</v>
      </c>
      <c r="U6">
        <f t="shared" ca="1" si="2"/>
        <v>2.7323722447292559E-2</v>
      </c>
      <c r="V6">
        <f t="shared" ca="1" si="2"/>
        <v>2.2370771856165591E-2</v>
      </c>
    </row>
    <row r="7" spans="2:22">
      <c r="B7">
        <f ca="1">B6+$C$1</f>
        <v>1</v>
      </c>
      <c r="C7">
        <f ca="1">liborcorr1($C$2,C$5,$B7)</f>
        <v>0.81873075307798182</v>
      </c>
      <c r="D7">
        <f t="shared" ca="1" si="1"/>
        <v>1</v>
      </c>
      <c r="E7">
        <f t="shared" ca="1" si="1"/>
        <v>0.81873075307798182</v>
      </c>
      <c r="F7">
        <f t="shared" ca="1" si="1"/>
        <v>0.67032004603563933</v>
      </c>
      <c r="G7">
        <f t="shared" ca="1" si="1"/>
        <v>0.54881163609402639</v>
      </c>
      <c r="H7">
        <f t="shared" ca="1" si="1"/>
        <v>0.44932896411722156</v>
      </c>
      <c r="I7">
        <f t="shared" ca="1" si="1"/>
        <v>0.36787944117144233</v>
      </c>
      <c r="J7">
        <f t="shared" ca="1" si="2"/>
        <v>0.30119421191220203</v>
      </c>
      <c r="K7">
        <f t="shared" ca="1" si="2"/>
        <v>0.24659696394160643</v>
      </c>
      <c r="L7">
        <f t="shared" ca="1" si="2"/>
        <v>0.20189651799465538</v>
      </c>
      <c r="M7">
        <f t="shared" ca="1" si="2"/>
        <v>0.16529888822158653</v>
      </c>
      <c r="N7">
        <f t="shared" ca="1" si="2"/>
        <v>0.1353352832366127</v>
      </c>
      <c r="O7">
        <f t="shared" ca="1" si="2"/>
        <v>0.11080315836233387</v>
      </c>
      <c r="P7">
        <f t="shared" ca="1" si="2"/>
        <v>9.071795328941247E-2</v>
      </c>
      <c r="Q7">
        <f t="shared" ca="1" si="2"/>
        <v>7.4273578214333877E-2</v>
      </c>
      <c r="R7">
        <f t="shared" ca="1" si="2"/>
        <v>6.0810062625217952E-2</v>
      </c>
      <c r="S7">
        <f t="shared" ca="1" si="2"/>
        <v>4.9787068367863944E-2</v>
      </c>
      <c r="T7">
        <f t="shared" ca="1" si="2"/>
        <v>4.0762203978366211E-2</v>
      </c>
      <c r="U7">
        <f t="shared" ca="1" si="2"/>
        <v>3.3373269960326066E-2</v>
      </c>
      <c r="V7">
        <f t="shared" ca="1" si="2"/>
        <v>2.7323722447292559E-2</v>
      </c>
    </row>
    <row r="8" spans="2:22">
      <c r="B8">
        <f t="shared" ref="B8:B25" ca="1" si="3">B7+$C$1</f>
        <v>1.5</v>
      </c>
      <c r="C8">
        <f t="shared" ref="C8:R23" ca="1" si="4">liborcorr1($C$2,C$5,$B8)</f>
        <v>0.67032004603563933</v>
      </c>
      <c r="D8">
        <f t="shared" ca="1" si="4"/>
        <v>0.81873075307798182</v>
      </c>
      <c r="E8">
        <f t="shared" ca="1" si="4"/>
        <v>1</v>
      </c>
      <c r="F8">
        <f t="shared" ca="1" si="4"/>
        <v>0.81873075307798182</v>
      </c>
      <c r="G8">
        <f t="shared" ca="1" si="4"/>
        <v>0.67032004603563933</v>
      </c>
      <c r="H8">
        <f t="shared" ca="1" si="4"/>
        <v>0.54881163609402639</v>
      </c>
      <c r="I8">
        <f t="shared" ca="1" si="4"/>
        <v>0.44932896411722156</v>
      </c>
      <c r="J8">
        <f t="shared" ca="1" si="4"/>
        <v>0.36787944117144233</v>
      </c>
      <c r="K8">
        <f t="shared" ca="1" si="4"/>
        <v>0.30119421191220203</v>
      </c>
      <c r="L8">
        <f t="shared" ca="1" si="4"/>
        <v>0.24659696394160643</v>
      </c>
      <c r="M8">
        <f t="shared" ca="1" si="4"/>
        <v>0.20189651799465538</v>
      </c>
      <c r="N8">
        <f t="shared" ca="1" si="4"/>
        <v>0.16529888822158653</v>
      </c>
      <c r="O8">
        <f t="shared" ca="1" si="4"/>
        <v>0.1353352832366127</v>
      </c>
      <c r="P8">
        <f t="shared" ca="1" si="4"/>
        <v>0.11080315836233387</v>
      </c>
      <c r="Q8">
        <f t="shared" ca="1" si="4"/>
        <v>9.071795328941247E-2</v>
      </c>
      <c r="R8">
        <f t="shared" ca="1" si="4"/>
        <v>7.4273578214333877E-2</v>
      </c>
      <c r="S8">
        <f t="shared" ca="1" si="2"/>
        <v>6.0810062625217952E-2</v>
      </c>
      <c r="T8">
        <f t="shared" ca="1" si="2"/>
        <v>4.9787068367863944E-2</v>
      </c>
      <c r="U8">
        <f t="shared" ca="1" si="2"/>
        <v>4.0762203978366211E-2</v>
      </c>
      <c r="V8">
        <f t="shared" ca="1" si="2"/>
        <v>3.3373269960326066E-2</v>
      </c>
    </row>
    <row r="9" spans="2:22">
      <c r="B9">
        <f t="shared" ca="1" si="3"/>
        <v>2</v>
      </c>
      <c r="C9">
        <f t="shared" ca="1" si="4"/>
        <v>0.54881163609402639</v>
      </c>
      <c r="D9">
        <f t="shared" ca="1" si="4"/>
        <v>0.67032004603563933</v>
      </c>
      <c r="E9">
        <f t="shared" ca="1" si="4"/>
        <v>0.81873075307798182</v>
      </c>
      <c r="F9">
        <f t="shared" ca="1" si="4"/>
        <v>1</v>
      </c>
      <c r="G9">
        <f t="shared" ca="1" si="4"/>
        <v>0.81873075307798182</v>
      </c>
      <c r="H9">
        <f t="shared" ca="1" si="4"/>
        <v>0.67032004603563933</v>
      </c>
      <c r="I9">
        <f t="shared" ca="1" si="4"/>
        <v>0.54881163609402639</v>
      </c>
      <c r="J9">
        <f t="shared" ca="1" si="2"/>
        <v>0.44932896411722156</v>
      </c>
      <c r="K9">
        <f t="shared" ca="1" si="2"/>
        <v>0.36787944117144233</v>
      </c>
      <c r="L9">
        <f t="shared" ca="1" si="2"/>
        <v>0.30119421191220203</v>
      </c>
      <c r="M9">
        <f t="shared" ca="1" si="2"/>
        <v>0.24659696394160643</v>
      </c>
      <c r="N9">
        <f t="shared" ca="1" si="2"/>
        <v>0.20189651799465538</v>
      </c>
      <c r="O9">
        <f t="shared" ca="1" si="2"/>
        <v>0.16529888822158653</v>
      </c>
      <c r="P9">
        <f t="shared" ca="1" si="2"/>
        <v>0.1353352832366127</v>
      </c>
      <c r="Q9">
        <f t="shared" ca="1" si="2"/>
        <v>0.11080315836233387</v>
      </c>
      <c r="R9">
        <f t="shared" ca="1" si="2"/>
        <v>9.071795328941247E-2</v>
      </c>
      <c r="S9">
        <f t="shared" ca="1" si="2"/>
        <v>7.4273578214333877E-2</v>
      </c>
      <c r="T9">
        <f t="shared" ca="1" si="2"/>
        <v>6.0810062625217952E-2</v>
      </c>
      <c r="U9">
        <f t="shared" ca="1" si="2"/>
        <v>4.9787068367863944E-2</v>
      </c>
      <c r="V9">
        <f t="shared" ca="1" si="2"/>
        <v>4.0762203978366211E-2</v>
      </c>
    </row>
    <row r="10" spans="2:22">
      <c r="B10">
        <f t="shared" ca="1" si="3"/>
        <v>2.5</v>
      </c>
      <c r="C10">
        <f t="shared" ca="1" si="4"/>
        <v>0.44932896411722156</v>
      </c>
      <c r="D10">
        <f t="shared" ca="1" si="4"/>
        <v>0.54881163609402639</v>
      </c>
      <c r="E10">
        <f t="shared" ca="1" si="4"/>
        <v>0.67032004603563933</v>
      </c>
      <c r="F10">
        <f t="shared" ca="1" si="4"/>
        <v>0.81873075307798182</v>
      </c>
      <c r="G10">
        <f t="shared" ca="1" si="4"/>
        <v>1</v>
      </c>
      <c r="H10">
        <f t="shared" ca="1" si="4"/>
        <v>0.81873075307798182</v>
      </c>
      <c r="I10">
        <f t="shared" ca="1" si="4"/>
        <v>0.67032004603563933</v>
      </c>
      <c r="J10">
        <f t="shared" ca="1" si="2"/>
        <v>0.54881163609402639</v>
      </c>
      <c r="K10">
        <f t="shared" ca="1" si="2"/>
        <v>0.44932896411722156</v>
      </c>
      <c r="L10">
        <f t="shared" ca="1" si="2"/>
        <v>0.36787944117144233</v>
      </c>
      <c r="M10">
        <f t="shared" ca="1" si="2"/>
        <v>0.30119421191220203</v>
      </c>
      <c r="N10">
        <f t="shared" ca="1" si="2"/>
        <v>0.24659696394160643</v>
      </c>
      <c r="O10">
        <f t="shared" ca="1" si="2"/>
        <v>0.20189651799465538</v>
      </c>
      <c r="P10">
        <f t="shared" ca="1" si="2"/>
        <v>0.16529888822158653</v>
      </c>
      <c r="Q10">
        <f t="shared" ca="1" si="2"/>
        <v>0.1353352832366127</v>
      </c>
      <c r="R10">
        <f t="shared" ca="1" si="2"/>
        <v>0.11080315836233387</v>
      </c>
      <c r="S10">
        <f t="shared" ca="1" si="2"/>
        <v>9.071795328941247E-2</v>
      </c>
      <c r="T10">
        <f t="shared" ca="1" si="2"/>
        <v>7.4273578214333877E-2</v>
      </c>
      <c r="U10">
        <f t="shared" ca="1" si="2"/>
        <v>6.0810062625217952E-2</v>
      </c>
      <c r="V10">
        <f t="shared" ca="1" si="2"/>
        <v>4.9787068367863944E-2</v>
      </c>
    </row>
    <row r="11" spans="2:22">
      <c r="B11">
        <f t="shared" ca="1" si="3"/>
        <v>3</v>
      </c>
      <c r="C11">
        <f t="shared" ca="1" si="4"/>
        <v>0.36787944117144233</v>
      </c>
      <c r="D11">
        <f t="shared" ca="1" si="4"/>
        <v>0.44932896411722156</v>
      </c>
      <c r="E11">
        <f t="shared" ca="1" si="4"/>
        <v>0.54881163609402639</v>
      </c>
      <c r="F11">
        <f t="shared" ca="1" si="4"/>
        <v>0.67032004603563933</v>
      </c>
      <c r="G11">
        <f t="shared" ca="1" si="4"/>
        <v>0.81873075307798182</v>
      </c>
      <c r="H11">
        <f t="shared" ca="1" si="4"/>
        <v>1</v>
      </c>
      <c r="I11">
        <f t="shared" ca="1" si="4"/>
        <v>0.81873075307798182</v>
      </c>
      <c r="J11">
        <f t="shared" ca="1" si="2"/>
        <v>0.67032004603563933</v>
      </c>
      <c r="K11">
        <f t="shared" ca="1" si="2"/>
        <v>0.54881163609402639</v>
      </c>
      <c r="L11">
        <f t="shared" ca="1" si="2"/>
        <v>0.44932896411722156</v>
      </c>
      <c r="M11">
        <f t="shared" ca="1" si="2"/>
        <v>0.36787944117144233</v>
      </c>
      <c r="N11">
        <f t="shared" ca="1" si="2"/>
        <v>0.30119421191220203</v>
      </c>
      <c r="O11">
        <f t="shared" ca="1" si="2"/>
        <v>0.24659696394160643</v>
      </c>
      <c r="P11">
        <f t="shared" ca="1" si="2"/>
        <v>0.20189651799465538</v>
      </c>
      <c r="Q11">
        <f t="shared" ca="1" si="2"/>
        <v>0.16529888822158653</v>
      </c>
      <c r="R11">
        <f t="shared" ca="1" si="2"/>
        <v>0.1353352832366127</v>
      </c>
      <c r="S11">
        <f t="shared" ca="1" si="2"/>
        <v>0.11080315836233387</v>
      </c>
      <c r="T11">
        <f t="shared" ca="1" si="2"/>
        <v>9.071795328941247E-2</v>
      </c>
      <c r="U11">
        <f t="shared" ca="1" si="2"/>
        <v>7.4273578214333877E-2</v>
      </c>
      <c r="V11">
        <f t="shared" ca="1" si="2"/>
        <v>6.0810062625217952E-2</v>
      </c>
    </row>
    <row r="12" spans="2:22">
      <c r="B12">
        <f t="shared" ca="1" si="3"/>
        <v>3.5</v>
      </c>
      <c r="C12">
        <f t="shared" ca="1" si="4"/>
        <v>0.30119421191220203</v>
      </c>
      <c r="D12">
        <f t="shared" ca="1" si="4"/>
        <v>0.36787944117144233</v>
      </c>
      <c r="E12">
        <f t="shared" ca="1" si="4"/>
        <v>0.44932896411722156</v>
      </c>
      <c r="F12">
        <f t="shared" ca="1" si="4"/>
        <v>0.54881163609402639</v>
      </c>
      <c r="G12">
        <f t="shared" ca="1" si="4"/>
        <v>0.67032004603563933</v>
      </c>
      <c r="H12">
        <f t="shared" ca="1" si="4"/>
        <v>0.81873075307798182</v>
      </c>
      <c r="I12">
        <f t="shared" ca="1" si="4"/>
        <v>1</v>
      </c>
      <c r="J12">
        <f t="shared" ca="1" si="2"/>
        <v>0.81873075307798182</v>
      </c>
      <c r="K12">
        <f t="shared" ca="1" si="2"/>
        <v>0.67032004603563933</v>
      </c>
      <c r="L12">
        <f t="shared" ca="1" si="2"/>
        <v>0.54881163609402639</v>
      </c>
      <c r="M12">
        <f t="shared" ca="1" si="2"/>
        <v>0.44932896411722156</v>
      </c>
      <c r="N12">
        <f t="shared" ca="1" si="2"/>
        <v>0.36787944117144233</v>
      </c>
      <c r="O12">
        <f t="shared" ca="1" si="2"/>
        <v>0.30119421191220203</v>
      </c>
      <c r="P12">
        <f t="shared" ca="1" si="2"/>
        <v>0.24659696394160643</v>
      </c>
      <c r="Q12">
        <f t="shared" ca="1" si="2"/>
        <v>0.20189651799465538</v>
      </c>
      <c r="R12">
        <f t="shared" ca="1" si="2"/>
        <v>0.16529888822158653</v>
      </c>
      <c r="S12">
        <f t="shared" ca="1" si="2"/>
        <v>0.1353352832366127</v>
      </c>
      <c r="T12">
        <f t="shared" ca="1" si="2"/>
        <v>0.11080315836233387</v>
      </c>
      <c r="U12">
        <f t="shared" ca="1" si="2"/>
        <v>9.071795328941247E-2</v>
      </c>
      <c r="V12">
        <f t="shared" ca="1" si="2"/>
        <v>7.4273578214333877E-2</v>
      </c>
    </row>
    <row r="13" spans="2:22">
      <c r="B13">
        <f t="shared" ca="1" si="3"/>
        <v>4</v>
      </c>
      <c r="C13">
        <f t="shared" ca="1" si="4"/>
        <v>0.24659696394160643</v>
      </c>
      <c r="D13">
        <f t="shared" ca="1" si="4"/>
        <v>0.30119421191220203</v>
      </c>
      <c r="E13">
        <f t="shared" ca="1" si="4"/>
        <v>0.36787944117144233</v>
      </c>
      <c r="F13">
        <f t="shared" ca="1" si="4"/>
        <v>0.44932896411722156</v>
      </c>
      <c r="G13">
        <f t="shared" ca="1" si="4"/>
        <v>0.54881163609402639</v>
      </c>
      <c r="H13">
        <f t="shared" ca="1" si="4"/>
        <v>0.67032004603563933</v>
      </c>
      <c r="I13">
        <f t="shared" ca="1" si="4"/>
        <v>0.81873075307798182</v>
      </c>
      <c r="J13">
        <f t="shared" ca="1" si="2"/>
        <v>1</v>
      </c>
      <c r="K13">
        <f t="shared" ca="1" si="2"/>
        <v>0.81873075307798182</v>
      </c>
      <c r="L13">
        <f t="shared" ca="1" si="2"/>
        <v>0.67032004603563933</v>
      </c>
      <c r="M13">
        <f t="shared" ca="1" si="2"/>
        <v>0.54881163609402639</v>
      </c>
      <c r="N13">
        <f t="shared" ca="1" si="2"/>
        <v>0.44932896411722156</v>
      </c>
      <c r="O13">
        <f t="shared" ca="1" si="2"/>
        <v>0.36787944117144233</v>
      </c>
      <c r="P13">
        <f t="shared" ca="1" si="2"/>
        <v>0.30119421191220203</v>
      </c>
      <c r="Q13">
        <f t="shared" ca="1" si="2"/>
        <v>0.24659696394160643</v>
      </c>
      <c r="R13">
        <f t="shared" ca="1" si="2"/>
        <v>0.20189651799465538</v>
      </c>
      <c r="S13">
        <f t="shared" ca="1" si="2"/>
        <v>0.16529888822158653</v>
      </c>
      <c r="T13">
        <f t="shared" ca="1" si="2"/>
        <v>0.1353352832366127</v>
      </c>
      <c r="U13">
        <f t="shared" ca="1" si="2"/>
        <v>0.11080315836233387</v>
      </c>
      <c r="V13">
        <f t="shared" ca="1" si="2"/>
        <v>9.071795328941247E-2</v>
      </c>
    </row>
    <row r="14" spans="2:22">
      <c r="B14">
        <f t="shared" ca="1" si="3"/>
        <v>4.5</v>
      </c>
      <c r="C14">
        <f t="shared" ca="1" si="4"/>
        <v>0.20189651799465538</v>
      </c>
      <c r="D14">
        <f t="shared" ca="1" si="4"/>
        <v>0.24659696394160643</v>
      </c>
      <c r="E14">
        <f t="shared" ca="1" si="4"/>
        <v>0.30119421191220203</v>
      </c>
      <c r="F14">
        <f t="shared" ca="1" si="4"/>
        <v>0.36787944117144233</v>
      </c>
      <c r="G14">
        <f t="shared" ca="1" si="4"/>
        <v>0.44932896411722156</v>
      </c>
      <c r="H14">
        <f t="shared" ca="1" si="4"/>
        <v>0.54881163609402639</v>
      </c>
      <c r="I14">
        <f t="shared" ca="1" si="4"/>
        <v>0.67032004603563933</v>
      </c>
      <c r="J14">
        <f t="shared" ca="1" si="2"/>
        <v>0.81873075307798182</v>
      </c>
      <c r="K14">
        <f t="shared" ca="1" si="2"/>
        <v>1</v>
      </c>
      <c r="L14">
        <f t="shared" ca="1" si="2"/>
        <v>0.81873075307798182</v>
      </c>
      <c r="M14">
        <f t="shared" ca="1" si="2"/>
        <v>0.67032004603563933</v>
      </c>
      <c r="N14">
        <f t="shared" ca="1" si="2"/>
        <v>0.54881163609402639</v>
      </c>
      <c r="O14">
        <f t="shared" ca="1" si="2"/>
        <v>0.44932896411722156</v>
      </c>
      <c r="P14">
        <f t="shared" ca="1" si="2"/>
        <v>0.36787944117144233</v>
      </c>
      <c r="Q14">
        <f t="shared" ca="1" si="2"/>
        <v>0.30119421191220203</v>
      </c>
      <c r="R14">
        <f t="shared" ca="1" si="2"/>
        <v>0.24659696394160643</v>
      </c>
      <c r="S14">
        <f t="shared" ca="1" si="2"/>
        <v>0.20189651799465538</v>
      </c>
      <c r="T14">
        <f t="shared" ca="1" si="2"/>
        <v>0.16529888822158653</v>
      </c>
      <c r="U14">
        <f t="shared" ca="1" si="2"/>
        <v>0.1353352832366127</v>
      </c>
      <c r="V14">
        <f t="shared" ca="1" si="2"/>
        <v>0.11080315836233387</v>
      </c>
    </row>
    <row r="15" spans="2:22">
      <c r="B15">
        <f t="shared" ca="1" si="3"/>
        <v>5</v>
      </c>
      <c r="C15">
        <f t="shared" ca="1" si="4"/>
        <v>0.16529888822158653</v>
      </c>
      <c r="D15">
        <f t="shared" ca="1" si="4"/>
        <v>0.20189651799465538</v>
      </c>
      <c r="E15">
        <f t="shared" ca="1" si="4"/>
        <v>0.24659696394160643</v>
      </c>
      <c r="F15">
        <f t="shared" ca="1" si="4"/>
        <v>0.30119421191220203</v>
      </c>
      <c r="G15">
        <f t="shared" ca="1" si="4"/>
        <v>0.36787944117144233</v>
      </c>
      <c r="H15">
        <f t="shared" ca="1" si="4"/>
        <v>0.44932896411722156</v>
      </c>
      <c r="I15">
        <f t="shared" ca="1" si="4"/>
        <v>0.54881163609402639</v>
      </c>
      <c r="J15">
        <f t="shared" ca="1" si="2"/>
        <v>0.67032004603563933</v>
      </c>
      <c r="K15">
        <f t="shared" ca="1" si="2"/>
        <v>0.81873075307798182</v>
      </c>
      <c r="L15">
        <f t="shared" ca="1" si="2"/>
        <v>1</v>
      </c>
      <c r="M15">
        <f t="shared" ca="1" si="2"/>
        <v>0.81873075307798182</v>
      </c>
      <c r="N15">
        <f t="shared" ca="1" si="2"/>
        <v>0.67032004603563933</v>
      </c>
      <c r="O15">
        <f t="shared" ca="1" si="2"/>
        <v>0.54881163609402639</v>
      </c>
      <c r="P15">
        <f t="shared" ca="1" si="2"/>
        <v>0.44932896411722156</v>
      </c>
      <c r="Q15">
        <f t="shared" ca="1" si="2"/>
        <v>0.36787944117144233</v>
      </c>
      <c r="R15">
        <f t="shared" ca="1" si="2"/>
        <v>0.30119421191220203</v>
      </c>
      <c r="S15">
        <f t="shared" ca="1" si="2"/>
        <v>0.24659696394160643</v>
      </c>
      <c r="T15">
        <f t="shared" ca="1" si="2"/>
        <v>0.20189651799465538</v>
      </c>
      <c r="U15">
        <f t="shared" ca="1" si="2"/>
        <v>0.16529888822158653</v>
      </c>
      <c r="V15">
        <f t="shared" ca="1" si="2"/>
        <v>0.1353352832366127</v>
      </c>
    </row>
    <row r="16" spans="2:22">
      <c r="B16">
        <f t="shared" ca="1" si="3"/>
        <v>5.5</v>
      </c>
      <c r="C16">
        <f t="shared" ca="1" si="4"/>
        <v>0.1353352832366127</v>
      </c>
      <c r="D16">
        <f t="shared" ca="1" si="4"/>
        <v>0.16529888822158653</v>
      </c>
      <c r="E16">
        <f t="shared" ca="1" si="4"/>
        <v>0.20189651799465538</v>
      </c>
      <c r="F16">
        <f t="shared" ca="1" si="4"/>
        <v>0.24659696394160643</v>
      </c>
      <c r="G16">
        <f t="shared" ca="1" si="4"/>
        <v>0.30119421191220203</v>
      </c>
      <c r="H16">
        <f t="shared" ca="1" si="4"/>
        <v>0.36787944117144233</v>
      </c>
      <c r="I16">
        <f t="shared" ca="1" si="4"/>
        <v>0.44932896411722156</v>
      </c>
      <c r="J16">
        <f t="shared" ca="1" si="2"/>
        <v>0.54881163609402639</v>
      </c>
      <c r="K16">
        <f t="shared" ca="1" si="2"/>
        <v>0.67032004603563933</v>
      </c>
      <c r="L16">
        <f t="shared" ca="1" si="2"/>
        <v>0.81873075307798182</v>
      </c>
      <c r="M16">
        <f t="shared" ca="1" si="2"/>
        <v>1</v>
      </c>
      <c r="N16">
        <f t="shared" ca="1" si="2"/>
        <v>0.81873075307798182</v>
      </c>
      <c r="O16">
        <f t="shared" ca="1" si="2"/>
        <v>0.67032004603563933</v>
      </c>
      <c r="P16">
        <f t="shared" ca="1" si="2"/>
        <v>0.54881163609402639</v>
      </c>
      <c r="Q16">
        <f t="shared" ca="1" si="2"/>
        <v>0.44932896411722156</v>
      </c>
      <c r="R16">
        <f t="shared" ca="1" si="2"/>
        <v>0.36787944117144233</v>
      </c>
      <c r="S16">
        <f t="shared" ca="1" si="2"/>
        <v>0.30119421191220203</v>
      </c>
      <c r="T16">
        <f t="shared" ca="1" si="2"/>
        <v>0.24659696394160643</v>
      </c>
      <c r="U16">
        <f t="shared" ca="1" si="2"/>
        <v>0.20189651799465538</v>
      </c>
      <c r="V16">
        <f t="shared" ca="1" si="2"/>
        <v>0.16529888822158653</v>
      </c>
    </row>
    <row r="17" spans="2:22">
      <c r="B17">
        <f t="shared" ca="1" si="3"/>
        <v>6</v>
      </c>
      <c r="C17">
        <f t="shared" ca="1" si="4"/>
        <v>0.11080315836233387</v>
      </c>
      <c r="D17">
        <f t="shared" ca="1" si="4"/>
        <v>0.1353352832366127</v>
      </c>
      <c r="E17">
        <f t="shared" ca="1" si="4"/>
        <v>0.16529888822158653</v>
      </c>
      <c r="F17">
        <f t="shared" ca="1" si="4"/>
        <v>0.20189651799465538</v>
      </c>
      <c r="G17">
        <f t="shared" ca="1" si="4"/>
        <v>0.24659696394160643</v>
      </c>
      <c r="H17">
        <f t="shared" ca="1" si="4"/>
        <v>0.30119421191220203</v>
      </c>
      <c r="I17">
        <f t="shared" ca="1" si="4"/>
        <v>0.36787944117144233</v>
      </c>
      <c r="J17">
        <f t="shared" ca="1" si="2"/>
        <v>0.44932896411722156</v>
      </c>
      <c r="K17">
        <f t="shared" ca="1" si="2"/>
        <v>0.54881163609402639</v>
      </c>
      <c r="L17">
        <f t="shared" ca="1" si="2"/>
        <v>0.67032004603563933</v>
      </c>
      <c r="M17">
        <f t="shared" ca="1" si="2"/>
        <v>0.81873075307798182</v>
      </c>
      <c r="N17">
        <f t="shared" ca="1" si="2"/>
        <v>1</v>
      </c>
      <c r="O17">
        <f t="shared" ca="1" si="2"/>
        <v>0.81873075307798182</v>
      </c>
      <c r="P17">
        <f t="shared" ca="1" si="2"/>
        <v>0.67032004603563933</v>
      </c>
      <c r="Q17">
        <f t="shared" ca="1" si="2"/>
        <v>0.54881163609402639</v>
      </c>
      <c r="R17">
        <f t="shared" ca="1" si="2"/>
        <v>0.44932896411722156</v>
      </c>
      <c r="S17">
        <f t="shared" ca="1" si="2"/>
        <v>0.36787944117144233</v>
      </c>
      <c r="T17">
        <f t="shared" ca="1" si="2"/>
        <v>0.30119421191220203</v>
      </c>
      <c r="U17">
        <f t="shared" ca="1" si="2"/>
        <v>0.24659696394160643</v>
      </c>
      <c r="V17">
        <f t="shared" ca="1" si="2"/>
        <v>0.20189651799465538</v>
      </c>
    </row>
    <row r="18" spans="2:22">
      <c r="B18">
        <f t="shared" ca="1" si="3"/>
        <v>6.5</v>
      </c>
      <c r="C18">
        <f t="shared" ca="1" si="4"/>
        <v>9.071795328941247E-2</v>
      </c>
      <c r="D18">
        <f t="shared" ca="1" si="4"/>
        <v>0.11080315836233387</v>
      </c>
      <c r="E18">
        <f t="shared" ca="1" si="4"/>
        <v>0.1353352832366127</v>
      </c>
      <c r="F18">
        <f t="shared" ca="1" si="4"/>
        <v>0.16529888822158653</v>
      </c>
      <c r="G18">
        <f t="shared" ca="1" si="4"/>
        <v>0.20189651799465538</v>
      </c>
      <c r="H18">
        <f t="shared" ca="1" si="4"/>
        <v>0.24659696394160643</v>
      </c>
      <c r="I18">
        <f t="shared" ca="1" si="4"/>
        <v>0.30119421191220203</v>
      </c>
      <c r="J18">
        <f t="shared" ca="1" si="2"/>
        <v>0.36787944117144233</v>
      </c>
      <c r="K18">
        <f t="shared" ca="1" si="2"/>
        <v>0.44932896411722156</v>
      </c>
      <c r="L18">
        <f t="shared" ca="1" si="2"/>
        <v>0.54881163609402639</v>
      </c>
      <c r="M18">
        <f t="shared" ca="1" si="2"/>
        <v>0.67032004603563933</v>
      </c>
      <c r="N18">
        <f t="shared" ca="1" si="2"/>
        <v>0.81873075307798182</v>
      </c>
      <c r="O18">
        <f t="shared" ca="1" si="2"/>
        <v>1</v>
      </c>
      <c r="P18">
        <f t="shared" ca="1" si="2"/>
        <v>0.81873075307798182</v>
      </c>
      <c r="Q18">
        <f t="shared" ca="1" si="2"/>
        <v>0.67032004603563933</v>
      </c>
      <c r="R18">
        <f t="shared" ca="1" si="2"/>
        <v>0.54881163609402639</v>
      </c>
      <c r="S18">
        <f t="shared" ca="1" si="2"/>
        <v>0.44932896411722156</v>
      </c>
      <c r="T18">
        <f t="shared" ca="1" si="2"/>
        <v>0.36787944117144233</v>
      </c>
      <c r="U18">
        <f t="shared" ca="1" si="2"/>
        <v>0.30119421191220203</v>
      </c>
      <c r="V18">
        <f t="shared" ca="1" si="2"/>
        <v>0.24659696394160643</v>
      </c>
    </row>
    <row r="19" spans="2:22">
      <c r="B19">
        <f t="shared" ca="1" si="3"/>
        <v>7</v>
      </c>
      <c r="C19">
        <f t="shared" ca="1" si="4"/>
        <v>7.4273578214333877E-2</v>
      </c>
      <c r="D19">
        <f t="shared" ca="1" si="4"/>
        <v>9.071795328941247E-2</v>
      </c>
      <c r="E19">
        <f t="shared" ca="1" si="4"/>
        <v>0.11080315836233387</v>
      </c>
      <c r="F19">
        <f t="shared" ca="1" si="4"/>
        <v>0.1353352832366127</v>
      </c>
      <c r="G19">
        <f t="shared" ca="1" si="4"/>
        <v>0.16529888822158653</v>
      </c>
      <c r="H19">
        <f t="shared" ca="1" si="4"/>
        <v>0.20189651799465538</v>
      </c>
      <c r="I19">
        <f t="shared" ca="1" si="4"/>
        <v>0.24659696394160643</v>
      </c>
      <c r="J19">
        <f t="shared" ca="1" si="2"/>
        <v>0.30119421191220203</v>
      </c>
      <c r="K19">
        <f t="shared" ca="1" si="2"/>
        <v>0.36787944117144233</v>
      </c>
      <c r="L19">
        <f t="shared" ca="1" si="2"/>
        <v>0.44932896411722156</v>
      </c>
      <c r="M19">
        <f t="shared" ca="1" si="2"/>
        <v>0.54881163609402639</v>
      </c>
      <c r="N19">
        <f t="shared" ca="1" si="2"/>
        <v>0.67032004603563933</v>
      </c>
      <c r="O19">
        <f t="shared" ca="1" si="2"/>
        <v>0.81873075307798182</v>
      </c>
      <c r="P19">
        <f t="shared" ca="1" si="2"/>
        <v>1</v>
      </c>
      <c r="Q19">
        <f t="shared" ca="1" si="2"/>
        <v>0.81873075307798182</v>
      </c>
      <c r="R19">
        <f t="shared" ca="1" si="2"/>
        <v>0.67032004603563933</v>
      </c>
      <c r="S19">
        <f t="shared" ca="1" si="2"/>
        <v>0.54881163609402639</v>
      </c>
      <c r="T19">
        <f t="shared" ca="1" si="2"/>
        <v>0.44932896411722156</v>
      </c>
      <c r="U19">
        <f t="shared" ca="1" si="2"/>
        <v>0.36787944117144233</v>
      </c>
      <c r="V19">
        <f t="shared" ca="1" si="2"/>
        <v>0.30119421191220203</v>
      </c>
    </row>
    <row r="20" spans="2:22">
      <c r="B20">
        <f t="shared" ca="1" si="3"/>
        <v>7.5</v>
      </c>
      <c r="C20">
        <f t="shared" ca="1" si="4"/>
        <v>6.0810062625217952E-2</v>
      </c>
      <c r="D20">
        <f t="shared" ca="1" si="4"/>
        <v>7.4273578214333877E-2</v>
      </c>
      <c r="E20">
        <f t="shared" ca="1" si="4"/>
        <v>9.071795328941247E-2</v>
      </c>
      <c r="F20">
        <f t="shared" ca="1" si="4"/>
        <v>0.11080315836233387</v>
      </c>
      <c r="G20">
        <f t="shared" ca="1" si="4"/>
        <v>0.1353352832366127</v>
      </c>
      <c r="H20">
        <f t="shared" ca="1" si="4"/>
        <v>0.16529888822158653</v>
      </c>
      <c r="I20">
        <f t="shared" ca="1" si="4"/>
        <v>0.20189651799465538</v>
      </c>
      <c r="J20">
        <f t="shared" ca="1" si="2"/>
        <v>0.24659696394160643</v>
      </c>
      <c r="K20">
        <f t="shared" ca="1" si="2"/>
        <v>0.30119421191220203</v>
      </c>
      <c r="L20">
        <f t="shared" ca="1" si="2"/>
        <v>0.36787944117144233</v>
      </c>
      <c r="M20">
        <f t="shared" ca="1" si="2"/>
        <v>0.44932896411722156</v>
      </c>
      <c r="N20">
        <f t="shared" ca="1" si="2"/>
        <v>0.54881163609402639</v>
      </c>
      <c r="O20">
        <f t="shared" ca="1" si="2"/>
        <v>0.67032004603563933</v>
      </c>
      <c r="P20">
        <f t="shared" ca="1" si="2"/>
        <v>0.81873075307798182</v>
      </c>
      <c r="Q20">
        <f t="shared" ca="1" si="2"/>
        <v>1</v>
      </c>
      <c r="R20">
        <f t="shared" ca="1" si="2"/>
        <v>0.81873075307798182</v>
      </c>
      <c r="S20">
        <f t="shared" ca="1" si="2"/>
        <v>0.67032004603563933</v>
      </c>
      <c r="T20">
        <f t="shared" ca="1" si="2"/>
        <v>0.54881163609402639</v>
      </c>
      <c r="U20">
        <f t="shared" ca="1" si="2"/>
        <v>0.44932896411722156</v>
      </c>
      <c r="V20">
        <f t="shared" ca="1" si="2"/>
        <v>0.36787944117144233</v>
      </c>
    </row>
    <row r="21" spans="2:22">
      <c r="B21">
        <f t="shared" ca="1" si="3"/>
        <v>8</v>
      </c>
      <c r="C21">
        <f t="shared" ca="1" si="4"/>
        <v>4.9787068367863944E-2</v>
      </c>
      <c r="D21">
        <f t="shared" ca="1" si="4"/>
        <v>6.0810062625217952E-2</v>
      </c>
      <c r="E21">
        <f t="shared" ca="1" si="4"/>
        <v>7.4273578214333877E-2</v>
      </c>
      <c r="F21">
        <f t="shared" ca="1" si="4"/>
        <v>9.071795328941247E-2</v>
      </c>
      <c r="G21">
        <f t="shared" ca="1" si="4"/>
        <v>0.11080315836233387</v>
      </c>
      <c r="H21">
        <f t="shared" ca="1" si="4"/>
        <v>0.1353352832366127</v>
      </c>
      <c r="I21">
        <f t="shared" ca="1" si="4"/>
        <v>0.16529888822158653</v>
      </c>
      <c r="J21">
        <f t="shared" ca="1" si="2"/>
        <v>0.20189651799465538</v>
      </c>
      <c r="K21">
        <f t="shared" ca="1" si="2"/>
        <v>0.24659696394160643</v>
      </c>
      <c r="L21">
        <f t="shared" ca="1" si="2"/>
        <v>0.30119421191220203</v>
      </c>
      <c r="M21">
        <f t="shared" ca="1" si="2"/>
        <v>0.36787944117144233</v>
      </c>
      <c r="N21">
        <f t="shared" ca="1" si="2"/>
        <v>0.44932896411722156</v>
      </c>
      <c r="O21">
        <f t="shared" ca="1" si="2"/>
        <v>0.54881163609402639</v>
      </c>
      <c r="P21">
        <f t="shared" ca="1" si="2"/>
        <v>0.67032004603563933</v>
      </c>
      <c r="Q21">
        <f t="shared" ca="1" si="2"/>
        <v>0.81873075307798182</v>
      </c>
      <c r="R21">
        <f t="shared" ca="1" si="2"/>
        <v>1</v>
      </c>
      <c r="S21">
        <f t="shared" ca="1" si="2"/>
        <v>0.81873075307798182</v>
      </c>
      <c r="T21">
        <f t="shared" ca="1" si="2"/>
        <v>0.67032004603563933</v>
      </c>
      <c r="U21">
        <f t="shared" ca="1" si="2"/>
        <v>0.54881163609402639</v>
      </c>
      <c r="V21">
        <f t="shared" ca="1" si="2"/>
        <v>0.44932896411722156</v>
      </c>
    </row>
    <row r="22" spans="2:22">
      <c r="B22">
        <f t="shared" ca="1" si="3"/>
        <v>8.5</v>
      </c>
      <c r="C22">
        <f t="shared" ca="1" si="4"/>
        <v>4.0762203978366211E-2</v>
      </c>
      <c r="D22">
        <f t="shared" ca="1" si="4"/>
        <v>4.9787068367863944E-2</v>
      </c>
      <c r="E22">
        <f t="shared" ca="1" si="4"/>
        <v>6.0810062625217952E-2</v>
      </c>
      <c r="F22">
        <f t="shared" ca="1" si="4"/>
        <v>7.4273578214333877E-2</v>
      </c>
      <c r="G22">
        <f t="shared" ca="1" si="4"/>
        <v>9.071795328941247E-2</v>
      </c>
      <c r="H22">
        <f t="shared" ca="1" si="4"/>
        <v>0.11080315836233387</v>
      </c>
      <c r="I22">
        <f t="shared" ca="1" si="4"/>
        <v>0.1353352832366127</v>
      </c>
      <c r="J22">
        <f t="shared" ca="1" si="4"/>
        <v>0.16529888822158653</v>
      </c>
      <c r="K22">
        <f t="shared" ca="1" si="4"/>
        <v>0.20189651799465538</v>
      </c>
      <c r="L22">
        <f t="shared" ca="1" si="4"/>
        <v>0.24659696394160643</v>
      </c>
      <c r="M22">
        <f t="shared" ca="1" si="4"/>
        <v>0.30119421191220203</v>
      </c>
      <c r="N22">
        <f t="shared" ca="1" si="4"/>
        <v>0.36787944117144233</v>
      </c>
      <c r="O22">
        <f t="shared" ca="1" si="4"/>
        <v>0.44932896411722156</v>
      </c>
      <c r="P22">
        <f t="shared" ca="1" si="4"/>
        <v>0.54881163609402639</v>
      </c>
      <c r="Q22">
        <f t="shared" ca="1" si="4"/>
        <v>0.67032004603563933</v>
      </c>
      <c r="R22">
        <f t="shared" ca="1" si="4"/>
        <v>0.81873075307798182</v>
      </c>
      <c r="S22">
        <f t="shared" ref="J22:V25" ca="1" si="5">liborcorr1($C$2,S$5,$B22)</f>
        <v>1</v>
      </c>
      <c r="T22">
        <f t="shared" ca="1" si="5"/>
        <v>0.81873075307798182</v>
      </c>
      <c r="U22">
        <f t="shared" ca="1" si="5"/>
        <v>0.67032004603563933</v>
      </c>
      <c r="V22">
        <f t="shared" ca="1" si="5"/>
        <v>0.54881163609402639</v>
      </c>
    </row>
    <row r="23" spans="2:22">
      <c r="B23">
        <f t="shared" ca="1" si="3"/>
        <v>9</v>
      </c>
      <c r="C23">
        <f t="shared" ca="1" si="4"/>
        <v>3.3373269960326066E-2</v>
      </c>
      <c r="D23">
        <f t="shared" ca="1" si="4"/>
        <v>4.0762203978366211E-2</v>
      </c>
      <c r="E23">
        <f t="shared" ca="1" si="4"/>
        <v>4.9787068367863944E-2</v>
      </c>
      <c r="F23">
        <f t="shared" ca="1" si="4"/>
        <v>6.0810062625217952E-2</v>
      </c>
      <c r="G23">
        <f t="shared" ca="1" si="4"/>
        <v>7.4273578214333877E-2</v>
      </c>
      <c r="H23">
        <f t="shared" ca="1" si="4"/>
        <v>9.071795328941247E-2</v>
      </c>
      <c r="I23">
        <f t="shared" ca="1" si="4"/>
        <v>0.11080315836233387</v>
      </c>
      <c r="J23">
        <f t="shared" ca="1" si="5"/>
        <v>0.1353352832366127</v>
      </c>
      <c r="K23">
        <f t="shared" ca="1" si="5"/>
        <v>0.16529888822158653</v>
      </c>
      <c r="L23">
        <f t="shared" ca="1" si="5"/>
        <v>0.20189651799465538</v>
      </c>
      <c r="M23">
        <f t="shared" ca="1" si="5"/>
        <v>0.24659696394160643</v>
      </c>
      <c r="N23">
        <f t="shared" ca="1" si="5"/>
        <v>0.30119421191220203</v>
      </c>
      <c r="O23">
        <f t="shared" ca="1" si="5"/>
        <v>0.36787944117144233</v>
      </c>
      <c r="P23">
        <f t="shared" ca="1" si="5"/>
        <v>0.44932896411722156</v>
      </c>
      <c r="Q23">
        <f t="shared" ca="1" si="5"/>
        <v>0.54881163609402639</v>
      </c>
      <c r="R23">
        <f t="shared" ca="1" si="5"/>
        <v>0.67032004603563933</v>
      </c>
      <c r="S23">
        <f t="shared" ca="1" si="5"/>
        <v>0.81873075307798182</v>
      </c>
      <c r="T23">
        <f t="shared" ca="1" si="5"/>
        <v>1</v>
      </c>
      <c r="U23">
        <f t="shared" ca="1" si="5"/>
        <v>0.81873075307798182</v>
      </c>
      <c r="V23">
        <f t="shared" ca="1" si="5"/>
        <v>0.67032004603563933</v>
      </c>
    </row>
    <row r="24" spans="2:22">
      <c r="B24">
        <f t="shared" ca="1" si="3"/>
        <v>9.5</v>
      </c>
      <c r="C24">
        <f t="shared" ref="C24:I25" ca="1" si="6">liborcorr1($C$2,C$5,$B24)</f>
        <v>2.7323722447292559E-2</v>
      </c>
      <c r="D24">
        <f t="shared" ca="1" si="6"/>
        <v>3.3373269960326066E-2</v>
      </c>
      <c r="E24">
        <f t="shared" ca="1" si="6"/>
        <v>4.0762203978366211E-2</v>
      </c>
      <c r="F24">
        <f t="shared" ca="1" si="6"/>
        <v>4.9787068367863944E-2</v>
      </c>
      <c r="G24">
        <f t="shared" ca="1" si="6"/>
        <v>6.0810062625217952E-2</v>
      </c>
      <c r="H24">
        <f t="shared" ca="1" si="6"/>
        <v>7.4273578214333877E-2</v>
      </c>
      <c r="I24">
        <f t="shared" ca="1" si="6"/>
        <v>9.071795328941247E-2</v>
      </c>
      <c r="J24">
        <f t="shared" ca="1" si="5"/>
        <v>0.11080315836233387</v>
      </c>
      <c r="K24">
        <f t="shared" ca="1" si="5"/>
        <v>0.1353352832366127</v>
      </c>
      <c r="L24">
        <f t="shared" ca="1" si="5"/>
        <v>0.16529888822158653</v>
      </c>
      <c r="M24">
        <f t="shared" ca="1" si="5"/>
        <v>0.20189651799465538</v>
      </c>
      <c r="N24">
        <f t="shared" ca="1" si="5"/>
        <v>0.24659696394160643</v>
      </c>
      <c r="O24">
        <f t="shared" ca="1" si="5"/>
        <v>0.30119421191220203</v>
      </c>
      <c r="P24">
        <f t="shared" ca="1" si="5"/>
        <v>0.36787944117144233</v>
      </c>
      <c r="Q24">
        <f t="shared" ca="1" si="5"/>
        <v>0.44932896411722156</v>
      </c>
      <c r="R24">
        <f t="shared" ca="1" si="5"/>
        <v>0.54881163609402639</v>
      </c>
      <c r="S24">
        <f t="shared" ca="1" si="5"/>
        <v>0.67032004603563933</v>
      </c>
      <c r="T24">
        <f t="shared" ca="1" si="5"/>
        <v>0.81873075307798182</v>
      </c>
      <c r="U24">
        <f t="shared" ca="1" si="5"/>
        <v>1</v>
      </c>
      <c r="V24">
        <f t="shared" ca="1" si="5"/>
        <v>0.81873075307798182</v>
      </c>
    </row>
    <row r="25" spans="2:22">
      <c r="B25">
        <f t="shared" ca="1" si="3"/>
        <v>10</v>
      </c>
      <c r="C25">
        <f t="shared" ca="1" si="6"/>
        <v>2.2370771856165591E-2</v>
      </c>
      <c r="D25">
        <f t="shared" ca="1" si="6"/>
        <v>2.7323722447292559E-2</v>
      </c>
      <c r="E25">
        <f t="shared" ca="1" si="6"/>
        <v>3.3373269960326066E-2</v>
      </c>
      <c r="F25">
        <f t="shared" ca="1" si="6"/>
        <v>4.0762203978366211E-2</v>
      </c>
      <c r="G25">
        <f t="shared" ca="1" si="6"/>
        <v>4.9787068367863944E-2</v>
      </c>
      <c r="H25">
        <f t="shared" ca="1" si="6"/>
        <v>6.0810062625217952E-2</v>
      </c>
      <c r="I25">
        <f t="shared" ca="1" si="6"/>
        <v>7.4273578214333877E-2</v>
      </c>
      <c r="J25">
        <f t="shared" ca="1" si="5"/>
        <v>9.071795328941247E-2</v>
      </c>
      <c r="K25">
        <f t="shared" ca="1" si="5"/>
        <v>0.11080315836233387</v>
      </c>
      <c r="L25">
        <f t="shared" ca="1" si="5"/>
        <v>0.1353352832366127</v>
      </c>
      <c r="M25">
        <f t="shared" ca="1" si="5"/>
        <v>0.16529888822158653</v>
      </c>
      <c r="N25">
        <f t="shared" ca="1" si="5"/>
        <v>0.20189651799465538</v>
      </c>
      <c r="O25">
        <f t="shared" ca="1" si="5"/>
        <v>0.24659696394160643</v>
      </c>
      <c r="P25">
        <f t="shared" ca="1" si="5"/>
        <v>0.30119421191220203</v>
      </c>
      <c r="Q25">
        <f t="shared" ca="1" si="5"/>
        <v>0.36787944117144233</v>
      </c>
      <c r="R25">
        <f t="shared" ca="1" si="5"/>
        <v>0.44932896411722156</v>
      </c>
      <c r="S25">
        <f t="shared" ca="1" si="5"/>
        <v>0.54881163609402639</v>
      </c>
      <c r="T25">
        <f t="shared" ca="1" si="5"/>
        <v>0.67032004603563933</v>
      </c>
      <c r="U25">
        <f t="shared" ca="1" si="5"/>
        <v>0.81873075307798182</v>
      </c>
      <c r="V25">
        <f t="shared" ca="1" si="5"/>
        <v>1</v>
      </c>
    </row>
    <row r="52" spans="1:22">
      <c r="B52" t="s">
        <v>4</v>
      </c>
      <c r="C52">
        <v>0.5</v>
      </c>
      <c r="E52" t="s">
        <v>17</v>
      </c>
      <c r="F52">
        <v>10</v>
      </c>
      <c r="H52">
        <v>1</v>
      </c>
      <c r="I52">
        <v>2</v>
      </c>
      <c r="J52">
        <v>3</v>
      </c>
      <c r="K52">
        <v>4</v>
      </c>
      <c r="L52">
        <v>5</v>
      </c>
      <c r="M52">
        <v>6</v>
      </c>
      <c r="N52">
        <v>7</v>
      </c>
      <c r="O52">
        <v>8</v>
      </c>
      <c r="P52">
        <v>9</v>
      </c>
    </row>
    <row r="53" spans="1:22">
      <c r="B53" t="s">
        <v>12</v>
      </c>
      <c r="C53">
        <v>0.2</v>
      </c>
      <c r="H53">
        <v>0.2</v>
      </c>
      <c r="I53">
        <v>0.2</v>
      </c>
      <c r="J53">
        <v>0.2</v>
      </c>
      <c r="K53">
        <v>0.2</v>
      </c>
      <c r="L53">
        <v>0.2</v>
      </c>
      <c r="M53">
        <v>0.2</v>
      </c>
      <c r="N53">
        <v>0.2</v>
      </c>
      <c r="O53">
        <v>0.2</v>
      </c>
      <c r="P53">
        <v>0.2</v>
      </c>
    </row>
    <row r="54" spans="1:22">
      <c r="B54" t="s">
        <v>13</v>
      </c>
      <c r="C54">
        <v>1</v>
      </c>
      <c r="H54">
        <v>1</v>
      </c>
      <c r="I54">
        <v>1</v>
      </c>
      <c r="J54">
        <v>3</v>
      </c>
      <c r="K54">
        <v>1</v>
      </c>
      <c r="L54">
        <v>1</v>
      </c>
      <c r="M54">
        <v>1.5</v>
      </c>
      <c r="N54">
        <v>2.2000000000000002</v>
      </c>
      <c r="O54">
        <v>0.5</v>
      </c>
      <c r="P54">
        <v>1</v>
      </c>
    </row>
    <row r="55" spans="1:22">
      <c r="B55" t="s">
        <v>14</v>
      </c>
      <c r="C55">
        <v>0.06</v>
      </c>
      <c r="H55">
        <v>0.1</v>
      </c>
      <c r="I55">
        <v>0.1</v>
      </c>
      <c r="J55">
        <v>0.01</v>
      </c>
      <c r="K55">
        <v>0.1</v>
      </c>
      <c r="L55">
        <v>0.1</v>
      </c>
      <c r="M55">
        <v>0.1</v>
      </c>
      <c r="N55">
        <v>6.0000000000000001E-3</v>
      </c>
      <c r="O55">
        <v>0.8</v>
      </c>
      <c r="P55">
        <v>0.06</v>
      </c>
    </row>
    <row r="56" spans="1:22">
      <c r="B56" t="s">
        <v>15</v>
      </c>
      <c r="C56">
        <v>-7</v>
      </c>
      <c r="H56">
        <v>-3.7</v>
      </c>
      <c r="I56">
        <v>0</v>
      </c>
      <c r="J56">
        <v>-5.6</v>
      </c>
      <c r="K56">
        <v>10</v>
      </c>
      <c r="L56">
        <v>-1.7</v>
      </c>
      <c r="M56">
        <v>-3.4</v>
      </c>
      <c r="N56">
        <v>0.95</v>
      </c>
      <c r="O56">
        <v>3</v>
      </c>
      <c r="P56">
        <v>-7</v>
      </c>
    </row>
    <row r="57" spans="1:22">
      <c r="B57" t="s">
        <v>16</v>
      </c>
      <c r="C57">
        <v>2</v>
      </c>
      <c r="H57">
        <v>-0.3</v>
      </c>
      <c r="I57">
        <v>0</v>
      </c>
      <c r="J57">
        <v>1</v>
      </c>
      <c r="K57">
        <v>4.5</v>
      </c>
      <c r="L57">
        <v>3.7</v>
      </c>
      <c r="M57">
        <v>8.3000000000000007</v>
      </c>
      <c r="N57">
        <v>3.6</v>
      </c>
      <c r="O57">
        <v>-0.2</v>
      </c>
      <c r="P57">
        <v>2</v>
      </c>
    </row>
    <row r="59" spans="1:22">
      <c r="C59">
        <v>1</v>
      </c>
      <c r="D59">
        <f ca="1">C59+1</f>
        <v>2</v>
      </c>
      <c r="E59">
        <f t="shared" ref="E59:P59" ca="1" si="7">D59+1</f>
        <v>3</v>
      </c>
      <c r="F59">
        <f t="shared" ca="1" si="7"/>
        <v>4</v>
      </c>
      <c r="G59">
        <f t="shared" ca="1" si="7"/>
        <v>5</v>
      </c>
      <c r="H59">
        <f t="shared" ca="1" si="7"/>
        <v>6</v>
      </c>
      <c r="I59">
        <f t="shared" ca="1" si="7"/>
        <v>7</v>
      </c>
      <c r="J59">
        <f t="shared" ca="1" si="7"/>
        <v>8</v>
      </c>
      <c r="K59">
        <f t="shared" ca="1" si="7"/>
        <v>9</v>
      </c>
      <c r="L59">
        <f t="shared" ca="1" si="7"/>
        <v>10</v>
      </c>
      <c r="M59">
        <f t="shared" ca="1" si="7"/>
        <v>11</v>
      </c>
      <c r="N59">
        <f t="shared" ca="1" si="7"/>
        <v>12</v>
      </c>
      <c r="O59">
        <f t="shared" ca="1" si="7"/>
        <v>13</v>
      </c>
      <c r="P59">
        <f t="shared" ca="1" si="7"/>
        <v>14</v>
      </c>
      <c r="Q59">
        <f t="shared" ref="Q59:V59" ca="1" si="8">P59+1</f>
        <v>15</v>
      </c>
      <c r="R59">
        <f t="shared" ca="1" si="8"/>
        <v>16</v>
      </c>
      <c r="S59">
        <f t="shared" ca="1" si="8"/>
        <v>17</v>
      </c>
      <c r="T59">
        <f t="shared" ca="1" si="8"/>
        <v>18</v>
      </c>
      <c r="U59">
        <f t="shared" ca="1" si="8"/>
        <v>19</v>
      </c>
      <c r="V59">
        <f t="shared" ca="1" si="8"/>
        <v>20</v>
      </c>
    </row>
    <row r="60" spans="1:22">
      <c r="C60">
        <v>0.5</v>
      </c>
      <c r="D60">
        <f t="shared" ref="D60:V60" ca="1" si="9">C60+$C$52</f>
        <v>1</v>
      </c>
      <c r="E60">
        <f t="shared" ca="1" si="9"/>
        <v>1.5</v>
      </c>
      <c r="F60">
        <f t="shared" ca="1" si="9"/>
        <v>2</v>
      </c>
      <c r="G60">
        <f t="shared" ca="1" si="9"/>
        <v>2.5</v>
      </c>
      <c r="H60">
        <f t="shared" ca="1" si="9"/>
        <v>3</v>
      </c>
      <c r="I60">
        <f t="shared" ca="1" si="9"/>
        <v>3.5</v>
      </c>
      <c r="J60">
        <f t="shared" ca="1" si="9"/>
        <v>4</v>
      </c>
      <c r="K60">
        <f t="shared" ca="1" si="9"/>
        <v>4.5</v>
      </c>
      <c r="L60">
        <f t="shared" ca="1" si="9"/>
        <v>5</v>
      </c>
      <c r="M60">
        <f t="shared" ca="1" si="9"/>
        <v>5.5</v>
      </c>
      <c r="N60">
        <f t="shared" ca="1" si="9"/>
        <v>6</v>
      </c>
      <c r="O60">
        <f t="shared" ca="1" si="9"/>
        <v>6.5</v>
      </c>
      <c r="P60">
        <f t="shared" ca="1" si="9"/>
        <v>7</v>
      </c>
      <c r="Q60">
        <f t="shared" ca="1" si="9"/>
        <v>7.5</v>
      </c>
      <c r="R60">
        <f t="shared" ca="1" si="9"/>
        <v>8</v>
      </c>
      <c r="S60">
        <f t="shared" ca="1" si="9"/>
        <v>8.5</v>
      </c>
      <c r="T60">
        <f t="shared" ca="1" si="9"/>
        <v>9</v>
      </c>
      <c r="U60">
        <f t="shared" ca="1" si="9"/>
        <v>9.5</v>
      </c>
      <c r="V60">
        <f t="shared" ca="1" si="9"/>
        <v>10</v>
      </c>
    </row>
    <row r="61" spans="1:22">
      <c r="A61">
        <v>1</v>
      </c>
      <c r="B61">
        <v>0.5</v>
      </c>
      <c r="C61">
        <f t="shared" ref="C61:L70" ca="1" si="10">liborcorr2($C$53,$C$54,$C$55,$C$56,$C$57,C$59,$A61,$F$52/$C$52)</f>
        <v>1</v>
      </c>
      <c r="D61">
        <f t="shared" ca="1" si="10"/>
        <v>0.98057690273599596</v>
      </c>
      <c r="E61">
        <f t="shared" ca="1" si="10"/>
        <v>0.94026387865950378</v>
      </c>
      <c r="F61">
        <f t="shared" ca="1" si="10"/>
        <v>0.89091073709372548</v>
      </c>
      <c r="G61">
        <f t="shared" ca="1" si="10"/>
        <v>0.83895308621843068</v>
      </c>
      <c r="H61">
        <f t="shared" ca="1" si="10"/>
        <v>0.78825119247211062</v>
      </c>
      <c r="I61">
        <f t="shared" ca="1" si="10"/>
        <v>0.74116629069705098</v>
      </c>
      <c r="J61">
        <f t="shared" ca="1" si="10"/>
        <v>0.69882820075069574</v>
      </c>
      <c r="K61">
        <f t="shared" ca="1" si="10"/>
        <v>0.66138812341099706</v>
      </c>
      <c r="L61">
        <f t="shared" ca="1" si="10"/>
        <v>0.62839943289570466</v>
      </c>
      <c r="M61">
        <f t="shared" ref="M61:V70" ca="1" si="11">liborcorr2($C$53,$C$54,$C$55,$C$56,$C$57,M$59,$A61,$F$52/$C$52)</f>
        <v>0.59917948767063711</v>
      </c>
      <c r="N61">
        <f t="shared" ca="1" si="11"/>
        <v>0.57304303834995429</v>
      </c>
      <c r="O61">
        <f t="shared" ca="1" si="11"/>
        <v>0.54940725837470694</v>
      </c>
      <c r="P61">
        <f t="shared" ca="1" si="11"/>
        <v>0.52781594615759531</v>
      </c>
      <c r="Q61">
        <f t="shared" ca="1" si="11"/>
        <v>0.50792654336594145</v>
      </c>
      <c r="R61">
        <f t="shared" ca="1" si="11"/>
        <v>0.48948585840872483</v>
      </c>
      <c r="S61">
        <f t="shared" ca="1" si="11"/>
        <v>0.47230631091783393</v>
      </c>
      <c r="T61">
        <f t="shared" ca="1" si="11"/>
        <v>0.45624669692326703</v>
      </c>
      <c r="U61">
        <f t="shared" ca="1" si="11"/>
        <v>0.44119795761376435</v>
      </c>
      <c r="V61">
        <f t="shared" ca="1" si="11"/>
        <v>0.42707317221086255</v>
      </c>
    </row>
    <row r="62" spans="1:22">
      <c r="A62">
        <f ca="1">A61+1</f>
        <v>2</v>
      </c>
      <c r="B62">
        <f ca="1">B61+$C$1</f>
        <v>1</v>
      </c>
      <c r="C62">
        <f t="shared" ca="1" si="10"/>
        <v>0.98057690273599596</v>
      </c>
      <c r="D62">
        <f t="shared" ca="1" si="10"/>
        <v>1</v>
      </c>
      <c r="E62">
        <f t="shared" ca="1" si="10"/>
        <v>0.97712225581467382</v>
      </c>
      <c r="F62">
        <f t="shared" ca="1" si="10"/>
        <v>0.93105412423716705</v>
      </c>
      <c r="G62">
        <f t="shared" ca="1" si="10"/>
        <v>0.87342314840985391</v>
      </c>
      <c r="H62">
        <f t="shared" ca="1" si="10"/>
        <v>0.81272461525529827</v>
      </c>
      <c r="I62">
        <f t="shared" ca="1" si="10"/>
        <v>0.7547338059321701</v>
      </c>
      <c r="J62">
        <f t="shared" ca="1" si="10"/>
        <v>0.70266903045912299</v>
      </c>
      <c r="K62">
        <f t="shared" ca="1" si="10"/>
        <v>0.65759485352678693</v>
      </c>
      <c r="L62">
        <f t="shared" ca="1" si="10"/>
        <v>0.61916987709029214</v>
      </c>
      <c r="M62">
        <f t="shared" ca="1" si="11"/>
        <v>0.58640450032072178</v>
      </c>
      <c r="N62">
        <f t="shared" ca="1" si="11"/>
        <v>0.55817831389430028</v>
      </c>
      <c r="O62">
        <f t="shared" ca="1" si="11"/>
        <v>0.53349551821685059</v>
      </c>
      <c r="P62">
        <f t="shared" ca="1" si="11"/>
        <v>0.51156576823518807</v>
      </c>
      <c r="Q62">
        <f t="shared" ca="1" si="11"/>
        <v>0.49179855216196638</v>
      </c>
      <c r="R62">
        <f t="shared" ca="1" si="11"/>
        <v>0.47376636118501225</v>
      </c>
      <c r="S62">
        <f t="shared" ca="1" si="11"/>
        <v>0.45716355017335242</v>
      </c>
      <c r="T62">
        <f t="shared" ca="1" si="11"/>
        <v>0.44177118534036208</v>
      </c>
      <c r="U62">
        <f t="shared" ca="1" si="11"/>
        <v>0.42743025615721669</v>
      </c>
      <c r="V62">
        <f t="shared" ca="1" si="11"/>
        <v>0.41402249455059154</v>
      </c>
    </row>
    <row r="63" spans="1:22">
      <c r="A63">
        <f t="shared" ref="A63:A80" ca="1" si="12">A62+1</f>
        <v>3</v>
      </c>
      <c r="B63">
        <f t="shared" ref="B63:B80" ca="1" si="13">B62+$C$1</f>
        <v>1.5</v>
      </c>
      <c r="C63">
        <f t="shared" ca="1" si="10"/>
        <v>0.94026387865950378</v>
      </c>
      <c r="D63">
        <f t="shared" ca="1" si="10"/>
        <v>0.97712225581467382</v>
      </c>
      <c r="E63">
        <f t="shared" ca="1" si="10"/>
        <v>1</v>
      </c>
      <c r="F63">
        <f t="shared" ca="1" si="10"/>
        <v>0.97055611512369011</v>
      </c>
      <c r="G63">
        <f t="shared" ca="1" si="10"/>
        <v>0.91606595001828695</v>
      </c>
      <c r="H63">
        <f t="shared" ca="1" si="10"/>
        <v>0.84939499384487915</v>
      </c>
      <c r="I63">
        <f t="shared" ca="1" si="10"/>
        <v>0.78108814656318049</v>
      </c>
      <c r="J63">
        <f t="shared" ca="1" si="10"/>
        <v>0.71799405562771956</v>
      </c>
      <c r="K63">
        <f t="shared" ca="1" si="10"/>
        <v>0.66326198793950131</v>
      </c>
      <c r="L63">
        <f t="shared" ca="1" si="10"/>
        <v>0.61734858976697049</v>
      </c>
      <c r="M63">
        <f t="shared" ca="1" si="11"/>
        <v>0.57927363032258128</v>
      </c>
      <c r="N63">
        <f t="shared" ca="1" si="11"/>
        <v>0.54756939169615426</v>
      </c>
      <c r="O63">
        <f t="shared" ca="1" si="11"/>
        <v>0.52080322299368753</v>
      </c>
      <c r="P63">
        <f t="shared" ca="1" si="11"/>
        <v>0.49778589827025094</v>
      </c>
      <c r="Q63">
        <f t="shared" ca="1" si="11"/>
        <v>0.47760906124672875</v>
      </c>
      <c r="R63">
        <f t="shared" ca="1" si="11"/>
        <v>0.45961048161817741</v>
      </c>
      <c r="S63">
        <f t="shared" ca="1" si="11"/>
        <v>0.44331941616758985</v>
      </c>
      <c r="T63">
        <f t="shared" ca="1" si="11"/>
        <v>0.42840473000587215</v>
      </c>
      <c r="U63">
        <f t="shared" ca="1" si="11"/>
        <v>0.41463316523800969</v>
      </c>
      <c r="V63">
        <f t="shared" ca="1" si="11"/>
        <v>0.40183843624989957</v>
      </c>
    </row>
    <row r="64" spans="1:22">
      <c r="A64">
        <f t="shared" ca="1" si="12"/>
        <v>4</v>
      </c>
      <c r="B64">
        <f t="shared" ca="1" si="13"/>
        <v>2</v>
      </c>
      <c r="C64">
        <f t="shared" ca="1" si="10"/>
        <v>0.89091073709372548</v>
      </c>
      <c r="D64">
        <f t="shared" ca="1" si="10"/>
        <v>0.93105412423716705</v>
      </c>
      <c r="E64">
        <f t="shared" ca="1" si="10"/>
        <v>0.97055611512369011</v>
      </c>
      <c r="F64">
        <f t="shared" ca="1" si="10"/>
        <v>1</v>
      </c>
      <c r="G64">
        <f t="shared" ca="1" si="10"/>
        <v>0.96011461901527018</v>
      </c>
      <c r="H64">
        <f t="shared" ca="1" si="10"/>
        <v>0.89487432621461882</v>
      </c>
      <c r="I64">
        <f t="shared" ca="1" si="10"/>
        <v>0.81942012503767558</v>
      </c>
      <c r="J64">
        <f t="shared" ca="1" si="10"/>
        <v>0.74547639982928016</v>
      </c>
      <c r="K64">
        <f t="shared" ca="1" si="10"/>
        <v>0.67967906958867041</v>
      </c>
      <c r="L64">
        <f t="shared" ca="1" si="10"/>
        <v>0.62431420064926346</v>
      </c>
      <c r="M64">
        <f t="shared" ca="1" si="11"/>
        <v>0.57899882810686942</v>
      </c>
      <c r="N64">
        <f t="shared" ca="1" si="11"/>
        <v>0.54217552777041456</v>
      </c>
      <c r="O64">
        <f t="shared" ca="1" si="11"/>
        <v>0.51203906751018957</v>
      </c>
      <c r="P64">
        <f t="shared" ca="1" si="11"/>
        <v>0.48697322860524112</v>
      </c>
      <c r="Q64">
        <f t="shared" ca="1" si="11"/>
        <v>0.46569080425050796</v>
      </c>
      <c r="R64">
        <f t="shared" ca="1" si="11"/>
        <v>0.4472306215218031</v>
      </c>
      <c r="S64">
        <f t="shared" ca="1" si="11"/>
        <v>0.43090155802926927</v>
      </c>
      <c r="T64">
        <f t="shared" ca="1" si="11"/>
        <v>0.41621713078424838</v>
      </c>
      <c r="U64">
        <f t="shared" ca="1" si="11"/>
        <v>0.4028380589799645</v>
      </c>
      <c r="V64">
        <f t="shared" ca="1" si="11"/>
        <v>0.39052751553808307</v>
      </c>
    </row>
    <row r="65" spans="1:22">
      <c r="A65">
        <f t="shared" ca="1" si="12"/>
        <v>5</v>
      </c>
      <c r="B65">
        <f t="shared" ca="1" si="13"/>
        <v>2.5</v>
      </c>
      <c r="C65">
        <f t="shared" ca="1" si="10"/>
        <v>0.83895308621843068</v>
      </c>
      <c r="D65">
        <f t="shared" ca="1" si="10"/>
        <v>0.87342314840985391</v>
      </c>
      <c r="E65">
        <f t="shared" ca="1" si="10"/>
        <v>0.91606595001828695</v>
      </c>
      <c r="F65">
        <f t="shared" ca="1" si="10"/>
        <v>0.96011461901527018</v>
      </c>
      <c r="G65">
        <f t="shared" ca="1" si="10"/>
        <v>1</v>
      </c>
      <c r="H65">
        <f t="shared" ca="1" si="10"/>
        <v>0.9461676843427983</v>
      </c>
      <c r="I65">
        <f t="shared" ca="1" si="10"/>
        <v>0.8692702349020679</v>
      </c>
      <c r="J65">
        <f t="shared" ca="1" si="10"/>
        <v>0.78630720277505983</v>
      </c>
      <c r="K65">
        <f t="shared" ca="1" si="10"/>
        <v>0.70877643255764244</v>
      </c>
      <c r="L65">
        <f t="shared" ca="1" si="10"/>
        <v>0.64210474761934233</v>
      </c>
      <c r="M65">
        <f t="shared" ca="1" si="11"/>
        <v>0.58739042146167153</v>
      </c>
      <c r="N65">
        <f t="shared" ca="1" si="11"/>
        <v>0.54345435097498596</v>
      </c>
      <c r="O65">
        <f t="shared" ca="1" si="11"/>
        <v>0.50830248437609304</v>
      </c>
      <c r="P65">
        <f t="shared" ca="1" si="11"/>
        <v>0.47991783352816986</v>
      </c>
      <c r="Q65">
        <f t="shared" ca="1" si="11"/>
        <v>0.45658943020633086</v>
      </c>
      <c r="R65">
        <f t="shared" ca="1" si="11"/>
        <v>0.43699005812272917</v>
      </c>
      <c r="S65">
        <f t="shared" ca="1" si="11"/>
        <v>0.42014259420314254</v>
      </c>
      <c r="T65">
        <f t="shared" ca="1" si="11"/>
        <v>0.4053502565251737</v>
      </c>
      <c r="U65">
        <f t="shared" ca="1" si="11"/>
        <v>0.39212536333315767</v>
      </c>
      <c r="V65">
        <f t="shared" ca="1" si="11"/>
        <v>0.38012949571336146</v>
      </c>
    </row>
    <row r="66" spans="1:22">
      <c r="A66">
        <f t="shared" ca="1" si="12"/>
        <v>6</v>
      </c>
      <c r="B66">
        <f t="shared" ca="1" si="13"/>
        <v>3</v>
      </c>
      <c r="C66">
        <f t="shared" ca="1" si="10"/>
        <v>0.78825119247211062</v>
      </c>
      <c r="D66">
        <f t="shared" ca="1" si="10"/>
        <v>0.81272461525529827</v>
      </c>
      <c r="E66">
        <f t="shared" ca="1" si="10"/>
        <v>0.84939499384487915</v>
      </c>
      <c r="F66">
        <f t="shared" ca="1" si="10"/>
        <v>0.89487432621461882</v>
      </c>
      <c r="G66">
        <f t="shared" ca="1" si="10"/>
        <v>0.9461676843427983</v>
      </c>
      <c r="H66">
        <f t="shared" ca="1" si="10"/>
        <v>1</v>
      </c>
      <c r="I66">
        <f t="shared" ca="1" si="10"/>
        <v>0.92972779344636769</v>
      </c>
      <c r="J66">
        <f t="shared" ca="1" si="10"/>
        <v>0.84148297159185759</v>
      </c>
      <c r="K66">
        <f t="shared" ca="1" si="10"/>
        <v>0.75259514427291163</v>
      </c>
      <c r="L66">
        <f t="shared" ca="1" si="10"/>
        <v>0.67307109944835108</v>
      </c>
      <c r="M66">
        <f t="shared" ca="1" si="11"/>
        <v>0.60665395797168353</v>
      </c>
      <c r="N66">
        <f t="shared" ca="1" si="11"/>
        <v>0.55325564055342347</v>
      </c>
      <c r="O66">
        <f t="shared" ca="1" si="11"/>
        <v>0.51103627420576203</v>
      </c>
      <c r="P66">
        <f t="shared" ca="1" si="11"/>
        <v>0.47768798756801878</v>
      </c>
      <c r="Q66">
        <f t="shared" ca="1" si="11"/>
        <v>0.45106440584437663</v>
      </c>
      <c r="R66">
        <f t="shared" ca="1" si="11"/>
        <v>0.42941031818481717</v>
      </c>
      <c r="S66">
        <f t="shared" ca="1" si="11"/>
        <v>0.41138906543368642</v>
      </c>
      <c r="T66">
        <f t="shared" ca="1" si="11"/>
        <v>0.39602633051447056</v>
      </c>
      <c r="U66">
        <f t="shared" ca="1" si="11"/>
        <v>0.38263135897832939</v>
      </c>
      <c r="V66">
        <f t="shared" ca="1" si="11"/>
        <v>0.37072259520228501</v>
      </c>
    </row>
    <row r="67" spans="1:22">
      <c r="A67">
        <f t="shared" ca="1" si="12"/>
        <v>7</v>
      </c>
      <c r="B67">
        <f t="shared" ca="1" si="13"/>
        <v>3.5</v>
      </c>
      <c r="C67">
        <f t="shared" ca="1" si="10"/>
        <v>0.74116629069705098</v>
      </c>
      <c r="D67">
        <f t="shared" ca="1" si="10"/>
        <v>0.7547338059321701</v>
      </c>
      <c r="E67">
        <f t="shared" ca="1" si="10"/>
        <v>0.78108814656318049</v>
      </c>
      <c r="F67">
        <f t="shared" ca="1" si="10"/>
        <v>0.81942012503767558</v>
      </c>
      <c r="G67">
        <f t="shared" ca="1" si="10"/>
        <v>0.8692702349020679</v>
      </c>
      <c r="H67">
        <f t="shared" ca="1" si="10"/>
        <v>0.92972779344636769</v>
      </c>
      <c r="I67">
        <f t="shared" ca="1" si="10"/>
        <v>1</v>
      </c>
      <c r="J67">
        <f t="shared" ca="1" si="10"/>
        <v>0.9121057480815381</v>
      </c>
      <c r="K67">
        <f t="shared" ca="1" si="10"/>
        <v>0.81346186119911024</v>
      </c>
      <c r="L67">
        <f t="shared" ca="1" si="10"/>
        <v>0.72000642119167524</v>
      </c>
      <c r="M67">
        <f t="shared" ca="1" si="11"/>
        <v>0.63950442351629855</v>
      </c>
      <c r="N67">
        <f t="shared" ca="1" si="11"/>
        <v>0.57392588451816684</v>
      </c>
      <c r="O67">
        <f t="shared" ca="1" si="11"/>
        <v>0.52211921395879124</v>
      </c>
      <c r="P67">
        <f t="shared" ca="1" si="11"/>
        <v>0.48170821055921748</v>
      </c>
      <c r="Q67">
        <f t="shared" ca="1" si="11"/>
        <v>0.45015174735764002</v>
      </c>
      <c r="R67">
        <f t="shared" ca="1" si="11"/>
        <v>0.42521960407136455</v>
      </c>
      <c r="S67">
        <f t="shared" ca="1" si="11"/>
        <v>0.40513758606904737</v>
      </c>
      <c r="T67">
        <f t="shared" ca="1" si="11"/>
        <v>0.38857418155958856</v>
      </c>
      <c r="U67">
        <f t="shared" ca="1" si="11"/>
        <v>0.37456680870165032</v>
      </c>
      <c r="V67">
        <f t="shared" ca="1" si="11"/>
        <v>0.36243644975178385</v>
      </c>
    </row>
    <row r="68" spans="1:22">
      <c r="A68">
        <f t="shared" ca="1" si="12"/>
        <v>8</v>
      </c>
      <c r="B68">
        <f t="shared" ca="1" si="13"/>
        <v>4</v>
      </c>
      <c r="C68">
        <f t="shared" ca="1" si="10"/>
        <v>0.69882820075069574</v>
      </c>
      <c r="D68">
        <f t="shared" ca="1" si="10"/>
        <v>0.70266903045912299</v>
      </c>
      <c r="E68">
        <f t="shared" ca="1" si="10"/>
        <v>0.71799405562771956</v>
      </c>
      <c r="F68">
        <f t="shared" ca="1" si="10"/>
        <v>0.74547639982928016</v>
      </c>
      <c r="G68">
        <f t="shared" ca="1" si="10"/>
        <v>0.78630720277505983</v>
      </c>
      <c r="H68">
        <f t="shared" ca="1" si="10"/>
        <v>0.84148297159185759</v>
      </c>
      <c r="I68">
        <f t="shared" ca="1" si="10"/>
        <v>0.9121057480815381</v>
      </c>
      <c r="J68">
        <f t="shared" ca="1" si="10"/>
        <v>1</v>
      </c>
      <c r="K68">
        <f t="shared" ca="1" si="10"/>
        <v>0.89448017609477659</v>
      </c>
      <c r="L68">
        <f t="shared" ca="1" si="10"/>
        <v>0.78654898530161843</v>
      </c>
      <c r="M68">
        <f t="shared" ca="1" si="11"/>
        <v>0.68950053717981619</v>
      </c>
      <c r="N68">
        <f t="shared" ca="1" si="11"/>
        <v>0.6085828499881919</v>
      </c>
      <c r="O68">
        <f t="shared" ca="1" si="11"/>
        <v>0.54408629199567249</v>
      </c>
      <c r="P68">
        <f t="shared" ca="1" si="11"/>
        <v>0.4939309995148311</v>
      </c>
      <c r="Q68">
        <f t="shared" ca="1" si="11"/>
        <v>0.45529424362197957</v>
      </c>
      <c r="R68">
        <f t="shared" ca="1" si="11"/>
        <v>0.42544905131556743</v>
      </c>
      <c r="S68">
        <f t="shared" ca="1" si="11"/>
        <v>0.40210440757025256</v>
      </c>
      <c r="T68">
        <f t="shared" ca="1" si="11"/>
        <v>0.38347853744125726</v>
      </c>
      <c r="U68">
        <f t="shared" ca="1" si="11"/>
        <v>0.36825129564124764</v>
      </c>
      <c r="V68">
        <f t="shared" ca="1" si="11"/>
        <v>0.355475678824279</v>
      </c>
    </row>
    <row r="69" spans="1:22">
      <c r="A69">
        <f t="shared" ca="1" si="12"/>
        <v>9</v>
      </c>
      <c r="B69">
        <f t="shared" ca="1" si="13"/>
        <v>4.5</v>
      </c>
      <c r="C69">
        <f t="shared" ca="1" si="10"/>
        <v>0.66138812341099706</v>
      </c>
      <c r="D69">
        <f t="shared" ca="1" si="10"/>
        <v>0.65759485352678693</v>
      </c>
      <c r="E69">
        <f t="shared" ca="1" si="10"/>
        <v>0.66326198793950131</v>
      </c>
      <c r="F69">
        <f t="shared" ca="1" si="10"/>
        <v>0.67967906958867041</v>
      </c>
      <c r="G69">
        <f t="shared" ca="1" si="10"/>
        <v>0.70877643255764244</v>
      </c>
      <c r="H69">
        <f t="shared" ca="1" si="10"/>
        <v>0.75259514427291163</v>
      </c>
      <c r="I69">
        <f t="shared" ca="1" si="10"/>
        <v>0.81346186119911024</v>
      </c>
      <c r="J69">
        <f t="shared" ca="1" si="10"/>
        <v>0.89448017609477659</v>
      </c>
      <c r="K69">
        <f t="shared" ca="1" si="10"/>
        <v>1</v>
      </c>
      <c r="L69">
        <f t="shared" ca="1" si="10"/>
        <v>0.8776521373381756</v>
      </c>
      <c r="M69">
        <f t="shared" ca="1" si="11"/>
        <v>0.76148353675653857</v>
      </c>
      <c r="N69">
        <f t="shared" ca="1" si="11"/>
        <v>0.6615014298368852</v>
      </c>
      <c r="O69">
        <f t="shared" ca="1" si="11"/>
        <v>0.58045092967969403</v>
      </c>
      <c r="P69">
        <f t="shared" ca="1" si="11"/>
        <v>0.51709441653957833</v>
      </c>
      <c r="Q69">
        <f t="shared" ca="1" si="11"/>
        <v>0.46853998584886813</v>
      </c>
      <c r="R69">
        <f t="shared" ca="1" si="11"/>
        <v>0.43158114595585756</v>
      </c>
      <c r="S69">
        <f t="shared" ca="1" si="11"/>
        <v>0.40333357938030223</v>
      </c>
      <c r="T69">
        <f t="shared" ca="1" si="11"/>
        <v>0.38145717592921619</v>
      </c>
      <c r="U69">
        <f t="shared" ca="1" si="11"/>
        <v>0.36416726367373753</v>
      </c>
      <c r="V69">
        <f t="shared" ca="1" si="11"/>
        <v>0.35015715396301911</v>
      </c>
    </row>
    <row r="70" spans="1:22">
      <c r="A70">
        <f t="shared" ca="1" si="12"/>
        <v>10</v>
      </c>
      <c r="B70">
        <f t="shared" ca="1" si="13"/>
        <v>5</v>
      </c>
      <c r="C70">
        <f t="shared" ca="1" si="10"/>
        <v>0.62839943289570466</v>
      </c>
      <c r="D70">
        <f t="shared" ca="1" si="10"/>
        <v>0.61916987709029214</v>
      </c>
      <c r="E70">
        <f t="shared" ca="1" si="10"/>
        <v>0.61734858976697049</v>
      </c>
      <c r="F70">
        <f t="shared" ca="1" si="10"/>
        <v>0.62431420064926346</v>
      </c>
      <c r="G70">
        <f t="shared" ca="1" si="10"/>
        <v>0.64210474761934233</v>
      </c>
      <c r="H70">
        <f t="shared" ca="1" si="10"/>
        <v>0.67307109944835108</v>
      </c>
      <c r="I70">
        <f t="shared" ca="1" si="10"/>
        <v>0.72000642119167524</v>
      </c>
      <c r="J70">
        <f t="shared" ca="1" si="10"/>
        <v>0.78654898530161843</v>
      </c>
      <c r="K70">
        <f t="shared" ca="1" si="10"/>
        <v>0.8776521373381756</v>
      </c>
      <c r="L70">
        <f t="shared" ca="1" si="10"/>
        <v>1</v>
      </c>
      <c r="M70">
        <f t="shared" ca="1" si="11"/>
        <v>0.86203806110763925</v>
      </c>
      <c r="N70">
        <f t="shared" ca="1" si="11"/>
        <v>0.73856180947351158</v>
      </c>
      <c r="O70">
        <f t="shared" ca="1" si="11"/>
        <v>0.63610415143626631</v>
      </c>
      <c r="P70">
        <f t="shared" ca="1" si="11"/>
        <v>0.55505559832726203</v>
      </c>
      <c r="Q70">
        <f t="shared" ca="1" si="11"/>
        <v>0.49280776432826423</v>
      </c>
      <c r="R70">
        <f t="shared" ca="1" si="11"/>
        <v>0.44575299346654945</v>
      </c>
      <c r="S70">
        <f t="shared" ca="1" si="11"/>
        <v>0.41034792911877388</v>
      </c>
      <c r="T70">
        <f t="shared" ca="1" si="11"/>
        <v>0.38357029269481063</v>
      </c>
      <c r="U70">
        <f t="shared" ca="1" si="11"/>
        <v>0.36303761446061716</v>
      </c>
      <c r="V70">
        <f t="shared" ca="1" si="11"/>
        <v>0.3469641027407826</v>
      </c>
    </row>
    <row r="71" spans="1:22">
      <c r="A71">
        <f t="shared" ca="1" si="12"/>
        <v>11</v>
      </c>
      <c r="B71">
        <f t="shared" ca="1" si="13"/>
        <v>5.5</v>
      </c>
      <c r="C71">
        <f t="shared" ref="C71:L80" ca="1" si="14">liborcorr2($C$53,$C$54,$C$55,$C$56,$C$57,C$59,$A71,$F$52/$C$52)</f>
        <v>0.59917948767063711</v>
      </c>
      <c r="D71">
        <f t="shared" ca="1" si="14"/>
        <v>0.58640450032072178</v>
      </c>
      <c r="E71">
        <f t="shared" ca="1" si="14"/>
        <v>0.57927363032258128</v>
      </c>
      <c r="F71">
        <f t="shared" ca="1" si="14"/>
        <v>0.57899882810686942</v>
      </c>
      <c r="G71">
        <f t="shared" ca="1" si="14"/>
        <v>0.58739042146167153</v>
      </c>
      <c r="H71">
        <f t="shared" ca="1" si="14"/>
        <v>0.60665395797168353</v>
      </c>
      <c r="I71">
        <f t="shared" ca="1" si="14"/>
        <v>0.63950442351629855</v>
      </c>
      <c r="J71">
        <f t="shared" ca="1" si="14"/>
        <v>0.68950053717981619</v>
      </c>
      <c r="K71">
        <f t="shared" ca="1" si="14"/>
        <v>0.76148353675653857</v>
      </c>
      <c r="L71">
        <f t="shared" ca="1" si="14"/>
        <v>0.86203806110763925</v>
      </c>
      <c r="M71">
        <f t="shared" ref="M71:V80" ca="1" si="15">liborcorr2($C$53,$C$54,$C$55,$C$56,$C$57,M$59,$A71,$F$52/$C$52)</f>
        <v>1</v>
      </c>
      <c r="N71">
        <f t="shared" ca="1" si="15"/>
        <v>0.84778118819789128</v>
      </c>
      <c r="O71">
        <f t="shared" ca="1" si="15"/>
        <v>0.71781172217283318</v>
      </c>
      <c r="P71">
        <f t="shared" ca="1" si="15"/>
        <v>0.61322077584239898</v>
      </c>
      <c r="Q71">
        <f t="shared" ca="1" si="15"/>
        <v>0.53223836409664327</v>
      </c>
      <c r="R71">
        <f t="shared" ca="1" si="15"/>
        <v>0.4710310050703877</v>
      </c>
      <c r="S71">
        <f t="shared" ca="1" si="15"/>
        <v>0.42535655523781102</v>
      </c>
      <c r="T71">
        <f t="shared" ca="1" si="15"/>
        <v>0.39137293453490535</v>
      </c>
      <c r="U71">
        <f t="shared" ca="1" si="15"/>
        <v>0.36593516345984201</v>
      </c>
      <c r="V71">
        <f t="shared" ca="1" si="15"/>
        <v>0.34662322423382774</v>
      </c>
    </row>
    <row r="72" spans="1:22">
      <c r="A72">
        <f t="shared" ca="1" si="12"/>
        <v>12</v>
      </c>
      <c r="B72">
        <f t="shared" ca="1" si="13"/>
        <v>6</v>
      </c>
      <c r="C72">
        <f t="shared" ca="1" si="14"/>
        <v>0.57304303834995429</v>
      </c>
      <c r="D72">
        <f t="shared" ca="1" si="14"/>
        <v>0.55817831389430028</v>
      </c>
      <c r="E72">
        <f t="shared" ca="1" si="14"/>
        <v>0.54756939169615426</v>
      </c>
      <c r="F72">
        <f t="shared" ca="1" si="14"/>
        <v>0.54217552777041456</v>
      </c>
      <c r="G72">
        <f t="shared" ca="1" si="14"/>
        <v>0.54345435097498596</v>
      </c>
      <c r="H72">
        <f t="shared" ca="1" si="14"/>
        <v>0.55325564055342347</v>
      </c>
      <c r="I72">
        <f t="shared" ca="1" si="14"/>
        <v>0.57392588451816684</v>
      </c>
      <c r="J72">
        <f t="shared" ca="1" si="14"/>
        <v>0.6085828499881919</v>
      </c>
      <c r="K72">
        <f t="shared" ca="1" si="14"/>
        <v>0.6615014298368852</v>
      </c>
      <c r="L72">
        <f t="shared" ca="1" si="14"/>
        <v>0.73856180947351158</v>
      </c>
      <c r="M72">
        <f t="shared" ca="1" si="15"/>
        <v>0.84778118819789128</v>
      </c>
      <c r="N72">
        <f t="shared" ca="1" si="15"/>
        <v>1</v>
      </c>
      <c r="O72">
        <f t="shared" ca="1" si="15"/>
        <v>0.8348700908232114</v>
      </c>
      <c r="P72">
        <f t="shared" ca="1" si="15"/>
        <v>0.69912339572471149</v>
      </c>
      <c r="Q72">
        <f t="shared" ca="1" si="15"/>
        <v>0.59267442346285426</v>
      </c>
      <c r="R72">
        <f t="shared" ca="1" si="15"/>
        <v>0.51179125952232929</v>
      </c>
      <c r="S72">
        <f t="shared" ca="1" si="15"/>
        <v>0.45154555623278247</v>
      </c>
      <c r="T72">
        <f t="shared" ca="1" si="15"/>
        <v>0.4071307998696011</v>
      </c>
      <c r="U72">
        <f t="shared" ca="1" si="15"/>
        <v>0.37443901972785532</v>
      </c>
      <c r="V72">
        <f t="shared" ca="1" si="15"/>
        <v>0.35021576706193563</v>
      </c>
    </row>
    <row r="73" spans="1:22">
      <c r="A73">
        <f t="shared" ca="1" si="12"/>
        <v>13</v>
      </c>
      <c r="B73">
        <f t="shared" ca="1" si="13"/>
        <v>6.5</v>
      </c>
      <c r="C73">
        <f t="shared" ca="1" si="14"/>
        <v>0.54940725837470694</v>
      </c>
      <c r="D73">
        <f t="shared" ca="1" si="14"/>
        <v>0.53349551821685059</v>
      </c>
      <c r="E73">
        <f t="shared" ca="1" si="14"/>
        <v>0.52080322299368753</v>
      </c>
      <c r="F73">
        <f t="shared" ca="1" si="14"/>
        <v>0.51203906751018957</v>
      </c>
      <c r="G73">
        <f t="shared" ca="1" si="14"/>
        <v>0.50830248437609304</v>
      </c>
      <c r="H73">
        <f t="shared" ca="1" si="14"/>
        <v>0.51103627420576203</v>
      </c>
      <c r="I73">
        <f t="shared" ca="1" si="14"/>
        <v>0.52211921395879124</v>
      </c>
      <c r="J73">
        <f t="shared" ca="1" si="14"/>
        <v>0.54408629199567249</v>
      </c>
      <c r="K73">
        <f t="shared" ca="1" si="14"/>
        <v>0.58045092967969403</v>
      </c>
      <c r="L73">
        <f t="shared" ca="1" si="14"/>
        <v>0.63610415143626631</v>
      </c>
      <c r="M73">
        <f t="shared" ca="1" si="15"/>
        <v>0.71781172217283318</v>
      </c>
      <c r="N73">
        <f t="shared" ca="1" si="15"/>
        <v>0.8348700908232114</v>
      </c>
      <c r="O73">
        <f t="shared" ca="1" si="15"/>
        <v>1</v>
      </c>
      <c r="P73">
        <f t="shared" ca="1" si="15"/>
        <v>0.82322101556014848</v>
      </c>
      <c r="Q73">
        <f t="shared" ca="1" si="15"/>
        <v>0.68232928102848001</v>
      </c>
      <c r="R73">
        <f t="shared" ca="1" si="15"/>
        <v>0.57425510188937812</v>
      </c>
      <c r="S73">
        <f t="shared" ca="1" si="15"/>
        <v>0.49349121822307662</v>
      </c>
      <c r="T73">
        <f t="shared" ca="1" si="15"/>
        <v>0.43412951307946707</v>
      </c>
      <c r="U73">
        <f t="shared" ca="1" si="15"/>
        <v>0.39086040688464702</v>
      </c>
      <c r="V73">
        <f t="shared" ca="1" si="15"/>
        <v>0.35933904228581559</v>
      </c>
    </row>
    <row r="74" spans="1:22">
      <c r="A74">
        <f t="shared" ca="1" si="12"/>
        <v>14</v>
      </c>
      <c r="B74">
        <f t="shared" ca="1" si="13"/>
        <v>7</v>
      </c>
      <c r="C74">
        <f t="shared" ca="1" si="14"/>
        <v>0.52781594615759531</v>
      </c>
      <c r="D74">
        <f t="shared" ca="1" si="14"/>
        <v>0.51156576823518807</v>
      </c>
      <c r="E74">
        <f t="shared" ca="1" si="14"/>
        <v>0.49778589827025094</v>
      </c>
      <c r="F74">
        <f t="shared" ca="1" si="14"/>
        <v>0.48697322860524112</v>
      </c>
      <c r="G74">
        <f t="shared" ca="1" si="14"/>
        <v>0.47991783352816986</v>
      </c>
      <c r="H74">
        <f t="shared" ca="1" si="14"/>
        <v>0.47768798756801878</v>
      </c>
      <c r="I74">
        <f t="shared" ca="1" si="14"/>
        <v>0.48170821055921748</v>
      </c>
      <c r="J74">
        <f t="shared" ca="1" si="14"/>
        <v>0.4939309995148311</v>
      </c>
      <c r="K74">
        <f t="shared" ca="1" si="14"/>
        <v>0.51709441653957833</v>
      </c>
      <c r="L74">
        <f t="shared" ca="1" si="14"/>
        <v>0.55505559832726203</v>
      </c>
      <c r="M74">
        <f t="shared" ca="1" si="15"/>
        <v>0.61322077584239898</v>
      </c>
      <c r="N74">
        <f t="shared" ca="1" si="15"/>
        <v>0.69912339572471149</v>
      </c>
      <c r="O74">
        <f t="shared" ca="1" si="15"/>
        <v>0.82322101556014848</v>
      </c>
      <c r="P74">
        <f t="shared" ca="1" si="15"/>
        <v>1</v>
      </c>
      <c r="Q74">
        <f t="shared" ca="1" si="15"/>
        <v>0.81272407229364318</v>
      </c>
      <c r="R74">
        <f t="shared" ca="1" si="15"/>
        <v>0.66724686902297614</v>
      </c>
      <c r="S74">
        <f t="shared" ca="1" si="15"/>
        <v>0.55774972633641096</v>
      </c>
      <c r="T74">
        <f t="shared" ca="1" si="15"/>
        <v>0.47711955733817107</v>
      </c>
      <c r="U74">
        <f t="shared" ca="1" si="15"/>
        <v>0.41856989208588152</v>
      </c>
      <c r="V74">
        <f t="shared" ca="1" si="15"/>
        <v>0.37634200982713972</v>
      </c>
    </row>
    <row r="75" spans="1:22">
      <c r="A75">
        <f t="shared" ca="1" si="12"/>
        <v>15</v>
      </c>
      <c r="B75">
        <f t="shared" ca="1" si="13"/>
        <v>7.5</v>
      </c>
      <c r="C75">
        <f t="shared" ca="1" si="14"/>
        <v>0.50792654336594145</v>
      </c>
      <c r="D75">
        <f t="shared" ca="1" si="14"/>
        <v>0.49179855216196638</v>
      </c>
      <c r="E75">
        <f t="shared" ca="1" si="14"/>
        <v>0.47760906124672875</v>
      </c>
      <c r="F75">
        <f t="shared" ca="1" si="14"/>
        <v>0.46569080425050796</v>
      </c>
      <c r="G75">
        <f t="shared" ca="1" si="14"/>
        <v>0.45658943020633086</v>
      </c>
      <c r="H75">
        <f t="shared" ca="1" si="14"/>
        <v>0.45106440584437663</v>
      </c>
      <c r="I75">
        <f t="shared" ca="1" si="14"/>
        <v>0.45015174735764002</v>
      </c>
      <c r="J75">
        <f t="shared" ca="1" si="14"/>
        <v>0.45529424362197957</v>
      </c>
      <c r="K75">
        <f t="shared" ca="1" si="14"/>
        <v>0.46853998584886813</v>
      </c>
      <c r="L75">
        <f t="shared" ca="1" si="14"/>
        <v>0.49280776432826423</v>
      </c>
      <c r="M75">
        <f t="shared" ca="1" si="15"/>
        <v>0.53223836409664327</v>
      </c>
      <c r="N75">
        <f t="shared" ca="1" si="15"/>
        <v>0.59267442346285426</v>
      </c>
      <c r="O75">
        <f t="shared" ca="1" si="15"/>
        <v>0.68232928102848001</v>
      </c>
      <c r="P75">
        <f t="shared" ca="1" si="15"/>
        <v>0.81272407229364318</v>
      </c>
      <c r="Q75">
        <f t="shared" ca="1" si="15"/>
        <v>1</v>
      </c>
      <c r="R75">
        <f t="shared" ca="1" si="15"/>
        <v>0.80326567541404303</v>
      </c>
      <c r="S75">
        <f t="shared" ca="1" si="15"/>
        <v>0.65369882001405366</v>
      </c>
      <c r="T75">
        <f t="shared" ca="1" si="15"/>
        <v>0.54295643603173305</v>
      </c>
      <c r="U75">
        <f t="shared" ca="1" si="15"/>
        <v>0.46247163143837294</v>
      </c>
      <c r="V75">
        <f t="shared" ca="1" si="15"/>
        <v>0.40466896425319954</v>
      </c>
    </row>
    <row r="76" spans="1:22">
      <c r="A76">
        <f t="shared" ca="1" si="12"/>
        <v>16</v>
      </c>
      <c r="B76">
        <f t="shared" ca="1" si="13"/>
        <v>8</v>
      </c>
      <c r="C76">
        <f t="shared" ca="1" si="14"/>
        <v>0.48948585840872483</v>
      </c>
      <c r="D76">
        <f t="shared" ca="1" si="14"/>
        <v>0.47376636118501225</v>
      </c>
      <c r="E76">
        <f t="shared" ca="1" si="14"/>
        <v>0.45961048161817741</v>
      </c>
      <c r="F76">
        <f t="shared" ca="1" si="14"/>
        <v>0.4472306215218031</v>
      </c>
      <c r="G76">
        <f t="shared" ca="1" si="14"/>
        <v>0.43699005812272917</v>
      </c>
      <c r="H76">
        <f t="shared" ca="1" si="14"/>
        <v>0.42941031818481717</v>
      </c>
      <c r="I76">
        <f t="shared" ca="1" si="14"/>
        <v>0.42521960407136455</v>
      </c>
      <c r="J76">
        <f t="shared" ca="1" si="14"/>
        <v>0.42544905131556743</v>
      </c>
      <c r="K76">
        <f t="shared" ca="1" si="14"/>
        <v>0.43158114595585756</v>
      </c>
      <c r="L76">
        <f t="shared" ca="1" si="14"/>
        <v>0.44575299346654945</v>
      </c>
      <c r="M76">
        <f t="shared" ca="1" si="15"/>
        <v>0.4710310050703877</v>
      </c>
      <c r="N76">
        <f t="shared" ca="1" si="15"/>
        <v>0.51179125952232929</v>
      </c>
      <c r="O76">
        <f t="shared" ca="1" si="15"/>
        <v>0.57425510188937812</v>
      </c>
      <c r="P76">
        <f t="shared" ca="1" si="15"/>
        <v>0.66724686902297614</v>
      </c>
      <c r="Q76">
        <f t="shared" ca="1" si="15"/>
        <v>0.80326567541404303</v>
      </c>
      <c r="R76">
        <f t="shared" ca="1" si="15"/>
        <v>1</v>
      </c>
      <c r="S76">
        <f t="shared" ca="1" si="15"/>
        <v>0.79473812267076238</v>
      </c>
      <c r="T76">
        <f t="shared" ca="1" si="15"/>
        <v>0.64152114145986572</v>
      </c>
      <c r="U76">
        <f t="shared" ca="1" si="15"/>
        <v>0.52969030134038975</v>
      </c>
      <c r="V76">
        <f t="shared" ca="1" si="15"/>
        <v>0.44936066766323218</v>
      </c>
    </row>
    <row r="77" spans="1:22">
      <c r="A77">
        <f t="shared" ca="1" si="12"/>
        <v>17</v>
      </c>
      <c r="B77">
        <f t="shared" ca="1" si="13"/>
        <v>8.5</v>
      </c>
      <c r="C77">
        <f t="shared" ca="1" si="14"/>
        <v>0.47230631091783393</v>
      </c>
      <c r="D77">
        <f t="shared" ca="1" si="14"/>
        <v>0.45716355017335242</v>
      </c>
      <c r="E77">
        <f t="shared" ca="1" si="14"/>
        <v>0.44331941616758985</v>
      </c>
      <c r="F77">
        <f t="shared" ca="1" si="14"/>
        <v>0.43090155802926927</v>
      </c>
      <c r="G77">
        <f t="shared" ca="1" si="14"/>
        <v>0.42014259420314254</v>
      </c>
      <c r="H77">
        <f t="shared" ca="1" si="14"/>
        <v>0.41138906543368642</v>
      </c>
      <c r="I77">
        <f t="shared" ca="1" si="14"/>
        <v>0.40513758606904737</v>
      </c>
      <c r="J77">
        <f t="shared" ca="1" si="14"/>
        <v>0.40210440757025256</v>
      </c>
      <c r="K77">
        <f t="shared" ca="1" si="14"/>
        <v>0.40333357938030223</v>
      </c>
      <c r="L77">
        <f t="shared" ca="1" si="14"/>
        <v>0.41034792911877388</v>
      </c>
      <c r="M77">
        <f t="shared" ca="1" si="15"/>
        <v>0.42535655523781102</v>
      </c>
      <c r="N77">
        <f t="shared" ca="1" si="15"/>
        <v>0.45154555623278247</v>
      </c>
      <c r="O77">
        <f t="shared" ca="1" si="15"/>
        <v>0.49349121822307662</v>
      </c>
      <c r="P77">
        <f t="shared" ca="1" si="15"/>
        <v>0.55774972633641096</v>
      </c>
      <c r="Q77">
        <f t="shared" ca="1" si="15"/>
        <v>0.65369882001405366</v>
      </c>
      <c r="R77">
        <f t="shared" ca="1" si="15"/>
        <v>0.79473812267076238</v>
      </c>
      <c r="S77">
        <f t="shared" ca="1" si="15"/>
        <v>1</v>
      </c>
      <c r="T77">
        <f t="shared" ca="1" si="15"/>
        <v>0.78704298010970419</v>
      </c>
      <c r="U77">
        <f t="shared" ca="1" si="15"/>
        <v>0.63056562147575745</v>
      </c>
      <c r="V77">
        <f t="shared" ca="1" si="15"/>
        <v>0.51778472513396157</v>
      </c>
    </row>
    <row r="78" spans="1:22">
      <c r="A78">
        <f t="shared" ca="1" si="12"/>
        <v>18</v>
      </c>
      <c r="B78">
        <f t="shared" ca="1" si="13"/>
        <v>9</v>
      </c>
      <c r="C78">
        <f t="shared" ca="1" si="14"/>
        <v>0.45624669692326703</v>
      </c>
      <c r="D78">
        <f t="shared" ca="1" si="14"/>
        <v>0.44177118534036208</v>
      </c>
      <c r="E78">
        <f t="shared" ca="1" si="14"/>
        <v>0.42840473000587215</v>
      </c>
      <c r="F78">
        <f t="shared" ca="1" si="14"/>
        <v>0.41621713078424838</v>
      </c>
      <c r="G78">
        <f t="shared" ca="1" si="14"/>
        <v>0.4053502565251737</v>
      </c>
      <c r="H78">
        <f t="shared" ca="1" si="14"/>
        <v>0.39602633051447056</v>
      </c>
      <c r="I78">
        <f t="shared" ca="1" si="14"/>
        <v>0.38857418155958856</v>
      </c>
      <c r="J78">
        <f t="shared" ca="1" si="14"/>
        <v>0.38347853744125726</v>
      </c>
      <c r="K78">
        <f t="shared" ca="1" si="14"/>
        <v>0.38145717592921619</v>
      </c>
      <c r="L78">
        <f t="shared" ca="1" si="14"/>
        <v>0.38357029269481063</v>
      </c>
      <c r="M78">
        <f t="shared" ca="1" si="15"/>
        <v>0.39137293453490535</v>
      </c>
      <c r="N78">
        <f t="shared" ca="1" si="15"/>
        <v>0.4071307998696011</v>
      </c>
      <c r="O78">
        <f t="shared" ca="1" si="15"/>
        <v>0.43412951307946707</v>
      </c>
      <c r="P78">
        <f t="shared" ca="1" si="15"/>
        <v>0.47711955733817107</v>
      </c>
      <c r="Q78">
        <f t="shared" ca="1" si="15"/>
        <v>0.54295643603173305</v>
      </c>
      <c r="R78">
        <f t="shared" ca="1" si="15"/>
        <v>0.64152114145986572</v>
      </c>
      <c r="S78">
        <f t="shared" ca="1" si="15"/>
        <v>0.78704298010970419</v>
      </c>
      <c r="T78">
        <f t="shared" ca="1" si="15"/>
        <v>1</v>
      </c>
      <c r="U78">
        <f t="shared" ca="1" si="15"/>
        <v>0.78009173759324879</v>
      </c>
      <c r="V78">
        <f t="shared" ca="1" si="15"/>
        <v>0.62069973090552422</v>
      </c>
    </row>
    <row r="79" spans="1:22">
      <c r="A79">
        <f t="shared" ca="1" si="12"/>
        <v>19</v>
      </c>
      <c r="B79">
        <f t="shared" ca="1" si="13"/>
        <v>9.5</v>
      </c>
      <c r="C79">
        <f t="shared" ca="1" si="14"/>
        <v>0.44119795761376435</v>
      </c>
      <c r="D79">
        <f t="shared" ca="1" si="14"/>
        <v>0.42743025615721669</v>
      </c>
      <c r="E79">
        <f t="shared" ca="1" si="14"/>
        <v>0.41463316523800969</v>
      </c>
      <c r="F79">
        <f t="shared" ca="1" si="14"/>
        <v>0.4028380589799645</v>
      </c>
      <c r="G79">
        <f t="shared" ca="1" si="14"/>
        <v>0.39212536333315767</v>
      </c>
      <c r="H79">
        <f t="shared" ca="1" si="14"/>
        <v>0.38263135897832939</v>
      </c>
      <c r="I79">
        <f t="shared" ca="1" si="14"/>
        <v>0.37456680870165032</v>
      </c>
      <c r="J79">
        <f t="shared" ca="1" si="14"/>
        <v>0.36825129564124764</v>
      </c>
      <c r="K79">
        <f t="shared" ca="1" si="14"/>
        <v>0.36416726367373753</v>
      </c>
      <c r="L79">
        <f t="shared" ca="1" si="14"/>
        <v>0.36303761446061716</v>
      </c>
      <c r="M79">
        <f t="shared" ca="1" si="15"/>
        <v>0.36593516345984201</v>
      </c>
      <c r="N79">
        <f t="shared" ca="1" si="15"/>
        <v>0.37443901972785532</v>
      </c>
      <c r="O79">
        <f t="shared" ca="1" si="15"/>
        <v>0.39086040688464702</v>
      </c>
      <c r="P79">
        <f t="shared" ca="1" si="15"/>
        <v>0.41856989208588152</v>
      </c>
      <c r="Q79">
        <f t="shared" ca="1" si="15"/>
        <v>0.46247163143837294</v>
      </c>
      <c r="R79">
        <f t="shared" ca="1" si="15"/>
        <v>0.52969030134038975</v>
      </c>
      <c r="S79">
        <f t="shared" ca="1" si="15"/>
        <v>0.63056562147575745</v>
      </c>
      <c r="T79">
        <f t="shared" ca="1" si="15"/>
        <v>0.78009173759324879</v>
      </c>
      <c r="U79">
        <f t="shared" ca="1" si="15"/>
        <v>1</v>
      </c>
      <c r="V79">
        <f t="shared" ca="1" si="15"/>
        <v>0.77380536825053126</v>
      </c>
    </row>
    <row r="80" spans="1:22">
      <c r="A80">
        <f t="shared" ca="1" si="12"/>
        <v>20</v>
      </c>
      <c r="B80">
        <f t="shared" ca="1" si="13"/>
        <v>10</v>
      </c>
      <c r="C80">
        <f t="shared" ca="1" si="14"/>
        <v>0.42707317221086255</v>
      </c>
      <c r="D80">
        <f t="shared" ca="1" si="14"/>
        <v>0.41402249455059154</v>
      </c>
      <c r="E80">
        <f t="shared" ca="1" si="14"/>
        <v>0.40183843624989957</v>
      </c>
      <c r="F80">
        <f t="shared" ca="1" si="14"/>
        <v>0.39052751553808307</v>
      </c>
      <c r="G80">
        <f t="shared" ca="1" si="14"/>
        <v>0.38012949571336146</v>
      </c>
      <c r="H80">
        <f t="shared" ca="1" si="14"/>
        <v>0.37072259520228501</v>
      </c>
      <c r="I80">
        <f t="shared" ca="1" si="14"/>
        <v>0.36243644975178385</v>
      </c>
      <c r="J80">
        <f t="shared" ca="1" si="14"/>
        <v>0.355475678824279</v>
      </c>
      <c r="K80">
        <f t="shared" ca="1" si="14"/>
        <v>0.35015715396301911</v>
      </c>
      <c r="L80">
        <f t="shared" ca="1" si="14"/>
        <v>0.3469641027407826</v>
      </c>
      <c r="M80">
        <f t="shared" ca="1" si="15"/>
        <v>0.34662322423382774</v>
      </c>
      <c r="N80">
        <f t="shared" ca="1" si="15"/>
        <v>0.35021576706193563</v>
      </c>
      <c r="O80">
        <f t="shared" ca="1" si="15"/>
        <v>0.35933904228581559</v>
      </c>
      <c r="P80">
        <f t="shared" ca="1" si="15"/>
        <v>0.37634200982713972</v>
      </c>
      <c r="Q80">
        <f t="shared" ca="1" si="15"/>
        <v>0.40466896425319954</v>
      </c>
      <c r="R80">
        <f t="shared" ca="1" si="15"/>
        <v>0.44936066766323218</v>
      </c>
      <c r="S80">
        <f t="shared" ca="1" si="15"/>
        <v>0.51778472513396157</v>
      </c>
      <c r="T80">
        <f t="shared" ca="1" si="15"/>
        <v>0.62069973090552422</v>
      </c>
      <c r="U80">
        <f t="shared" ca="1" si="15"/>
        <v>0.77380536825053126</v>
      </c>
      <c r="V80">
        <f t="shared" ca="1" si="15"/>
        <v>1</v>
      </c>
    </row>
    <row r="84" spans="1:22">
      <c r="B84" t="s">
        <v>4</v>
      </c>
      <c r="C84">
        <v>0.5</v>
      </c>
      <c r="E84" t="s">
        <v>17</v>
      </c>
      <c r="F84">
        <v>10</v>
      </c>
    </row>
    <row r="85" spans="1:22">
      <c r="B85" t="s">
        <v>12</v>
      </c>
      <c r="C85">
        <v>0.3</v>
      </c>
      <c r="E85">
        <f ca="1">3*C85-C86</f>
        <v>0.39999999999999991</v>
      </c>
      <c r="F85" t="s">
        <v>18</v>
      </c>
      <c r="G85">
        <v>0.2</v>
      </c>
      <c r="H85">
        <v>0</v>
      </c>
      <c r="I85">
        <v>1</v>
      </c>
      <c r="J85">
        <v>0.3</v>
      </c>
      <c r="K85">
        <v>0.3</v>
      </c>
      <c r="L85">
        <v>0.3</v>
      </c>
      <c r="M85">
        <v>0.3</v>
      </c>
    </row>
    <row r="86" spans="1:22">
      <c r="B86" t="s">
        <v>13</v>
      </c>
      <c r="C86">
        <v>0.5</v>
      </c>
      <c r="E86">
        <f ca="1">-LN(C87)</f>
        <v>0.82098055206983023</v>
      </c>
      <c r="F86">
        <f ca="1">C85+C86</f>
        <v>0.8</v>
      </c>
      <c r="G86">
        <v>0.5</v>
      </c>
      <c r="H86">
        <v>0.5</v>
      </c>
      <c r="I86">
        <v>0.5</v>
      </c>
      <c r="J86">
        <v>0</v>
      </c>
      <c r="K86">
        <v>1</v>
      </c>
      <c r="L86">
        <v>0.5</v>
      </c>
      <c r="M86">
        <v>0.5</v>
      </c>
    </row>
    <row r="87" spans="1:22">
      <c r="B87" t="s">
        <v>14</v>
      </c>
      <c r="C87">
        <v>0.44</v>
      </c>
      <c r="G87">
        <v>0.3</v>
      </c>
      <c r="H87">
        <v>0.3</v>
      </c>
      <c r="I87">
        <v>0.3</v>
      </c>
      <c r="J87">
        <v>0.3</v>
      </c>
      <c r="K87">
        <v>0.3</v>
      </c>
      <c r="L87">
        <v>0.05</v>
      </c>
      <c r="M87">
        <v>0.44</v>
      </c>
    </row>
    <row r="89" spans="1:22">
      <c r="C89">
        <v>1</v>
      </c>
      <c r="D89">
        <f ca="1">C89+1</f>
        <v>2</v>
      </c>
      <c r="E89">
        <f t="shared" ref="E89:V89" ca="1" si="16">D89+1</f>
        <v>3</v>
      </c>
      <c r="F89">
        <f t="shared" ca="1" si="16"/>
        <v>4</v>
      </c>
      <c r="G89">
        <f t="shared" ca="1" si="16"/>
        <v>5</v>
      </c>
      <c r="H89">
        <f t="shared" ca="1" si="16"/>
        <v>6</v>
      </c>
      <c r="I89">
        <f t="shared" ca="1" si="16"/>
        <v>7</v>
      </c>
      <c r="J89">
        <f t="shared" ca="1" si="16"/>
        <v>8</v>
      </c>
      <c r="K89">
        <f t="shared" ca="1" si="16"/>
        <v>9</v>
      </c>
      <c r="L89">
        <f t="shared" ca="1" si="16"/>
        <v>10</v>
      </c>
      <c r="M89">
        <f t="shared" ca="1" si="16"/>
        <v>11</v>
      </c>
      <c r="N89">
        <f t="shared" ca="1" si="16"/>
        <v>12</v>
      </c>
      <c r="O89">
        <f t="shared" ca="1" si="16"/>
        <v>13</v>
      </c>
      <c r="P89">
        <f t="shared" ca="1" si="16"/>
        <v>14</v>
      </c>
      <c r="Q89">
        <f t="shared" ca="1" si="16"/>
        <v>15</v>
      </c>
      <c r="R89">
        <f t="shared" ca="1" si="16"/>
        <v>16</v>
      </c>
      <c r="S89">
        <f t="shared" ca="1" si="16"/>
        <v>17</v>
      </c>
      <c r="T89">
        <f t="shared" ca="1" si="16"/>
        <v>18</v>
      </c>
      <c r="U89">
        <f t="shared" ca="1" si="16"/>
        <v>19</v>
      </c>
      <c r="V89">
        <f t="shared" ca="1" si="16"/>
        <v>20</v>
      </c>
    </row>
    <row r="90" spans="1:22">
      <c r="C90">
        <v>0.5</v>
      </c>
      <c r="D90">
        <f t="shared" ref="D90:V90" ca="1" si="17">C90+$C$84</f>
        <v>1</v>
      </c>
      <c r="E90">
        <f t="shared" ca="1" si="17"/>
        <v>1.5</v>
      </c>
      <c r="F90">
        <f t="shared" ca="1" si="17"/>
        <v>2</v>
      </c>
      <c r="G90">
        <f t="shared" ca="1" si="17"/>
        <v>2.5</v>
      </c>
      <c r="H90">
        <f t="shared" ca="1" si="17"/>
        <v>3</v>
      </c>
      <c r="I90">
        <f t="shared" ca="1" si="17"/>
        <v>3.5</v>
      </c>
      <c r="J90">
        <f t="shared" ca="1" si="17"/>
        <v>4</v>
      </c>
      <c r="K90">
        <f t="shared" ca="1" si="17"/>
        <v>4.5</v>
      </c>
      <c r="L90">
        <f t="shared" ca="1" si="17"/>
        <v>5</v>
      </c>
      <c r="M90">
        <f t="shared" ca="1" si="17"/>
        <v>5.5</v>
      </c>
      <c r="N90">
        <f t="shared" ca="1" si="17"/>
        <v>6</v>
      </c>
      <c r="O90">
        <f t="shared" ca="1" si="17"/>
        <v>6.5</v>
      </c>
      <c r="P90">
        <f t="shared" ca="1" si="17"/>
        <v>7</v>
      </c>
      <c r="Q90">
        <f t="shared" ca="1" si="17"/>
        <v>7.5</v>
      </c>
      <c r="R90">
        <f t="shared" ca="1" si="17"/>
        <v>8</v>
      </c>
      <c r="S90">
        <f t="shared" ca="1" si="17"/>
        <v>8.5</v>
      </c>
      <c r="T90">
        <f t="shared" ca="1" si="17"/>
        <v>9</v>
      </c>
      <c r="U90">
        <f t="shared" ca="1" si="17"/>
        <v>9.5</v>
      </c>
      <c r="V90">
        <f t="shared" ca="1" si="17"/>
        <v>10</v>
      </c>
    </row>
    <row r="91" spans="1:22">
      <c r="A91">
        <v>1</v>
      </c>
      <c r="B91">
        <v>0.5</v>
      </c>
      <c r="C91">
        <f t="shared" ref="C91:L100" ca="1" si="18">liborcorr3($C$85,$C$86,$C$87,C$89,$A91,$F$84/$C$84)</f>
        <v>1</v>
      </c>
      <c r="D91">
        <f t="shared" ca="1" si="18"/>
        <v>0.92793977112330017</v>
      </c>
      <c r="E91">
        <f t="shared" ca="1" si="18"/>
        <v>0.86308878048515081</v>
      </c>
      <c r="F91">
        <f t="shared" ca="1" si="18"/>
        <v>0.80481615372004967</v>
      </c>
      <c r="G91">
        <f t="shared" ca="1" si="18"/>
        <v>0.75254602659357128</v>
      </c>
      <c r="H91">
        <f t="shared" ca="1" si="18"/>
        <v>0.70575547498799973</v>
      </c>
      <c r="I91">
        <f t="shared" ca="1" si="18"/>
        <v>0.66397218902648436</v>
      </c>
      <c r="J91">
        <f t="shared" ca="1" si="18"/>
        <v>0.62677202463716986</v>
      </c>
      <c r="K91">
        <f t="shared" ca="1" si="18"/>
        <v>0.59377654497009369</v>
      </c>
      <c r="L91">
        <f t="shared" ca="1" si="18"/>
        <v>0.56465064677764631</v>
      </c>
      <c r="M91">
        <f t="shared" ref="M91:V100" ca="1" si="19">liborcorr3($C$85,$C$86,$C$87,M$89,$A91,$F$84/$C$84)</f>
        <v>0.53910035321167082</v>
      </c>
      <c r="N91">
        <f t="shared" ca="1" si="19"/>
        <v>0.51687084450724508</v>
      </c>
      <c r="O91">
        <f t="shared" ca="1" si="19"/>
        <v>0.49774479176126812</v>
      </c>
      <c r="P91">
        <f t="shared" ca="1" si="19"/>
        <v>0.48154105657778884</v>
      </c>
      <c r="Q91">
        <f t="shared" ca="1" si="19"/>
        <v>0.46811382094781429</v>
      </c>
      <c r="R91">
        <f t="shared" ca="1" si="19"/>
        <v>0.45735221771538348</v>
      </c>
      <c r="S91">
        <f t="shared" ca="1" si="19"/>
        <v>0.44918054291741494</v>
      </c>
      <c r="T91">
        <f t="shared" ca="1" si="19"/>
        <v>0.44355914801472296</v>
      </c>
      <c r="U91">
        <f t="shared" ca="1" si="19"/>
        <v>0.44048613377103307</v>
      </c>
      <c r="V91">
        <f t="shared" ca="1" si="19"/>
        <v>0.44</v>
      </c>
    </row>
    <row r="92" spans="1:22">
      <c r="A92">
        <f ca="1">A91+1</f>
        <v>2</v>
      </c>
      <c r="B92">
        <f ca="1">B91+$C$1</f>
        <v>1</v>
      </c>
      <c r="C92">
        <f t="shared" ca="1" si="18"/>
        <v>0.92793977112330017</v>
      </c>
      <c r="D92">
        <f t="shared" ca="1" si="18"/>
        <v>1</v>
      </c>
      <c r="E92">
        <f t="shared" ca="1" si="18"/>
        <v>0.93011293118771565</v>
      </c>
      <c r="F92">
        <f t="shared" ca="1" si="18"/>
        <v>0.86731507665179008</v>
      </c>
      <c r="G92">
        <f t="shared" ca="1" si="18"/>
        <v>0.81098585275916202</v>
      </c>
      <c r="H92">
        <f t="shared" ca="1" si="18"/>
        <v>0.76056172711905712</v>
      </c>
      <c r="I92">
        <f t="shared" ca="1" si="18"/>
        <v>0.71553371208858219</v>
      </c>
      <c r="J92">
        <f t="shared" ca="1" si="18"/>
        <v>0.67544472620075613</v>
      </c>
      <c r="K92">
        <f t="shared" ca="1" si="18"/>
        <v>0.63988694465731166</v>
      </c>
      <c r="L92">
        <f t="shared" ca="1" si="18"/>
        <v>0.60849924138300371</v>
      </c>
      <c r="M92">
        <f t="shared" ca="1" si="19"/>
        <v>0.5809648104198325</v>
      </c>
      <c r="N92">
        <f t="shared" ca="1" si="19"/>
        <v>0.55700904368131199</v>
      </c>
      <c r="O92">
        <f t="shared" ca="1" si="19"/>
        <v>0.53639773533871971</v>
      </c>
      <c r="P92">
        <f t="shared" ca="1" si="19"/>
        <v>0.5189356804858879</v>
      </c>
      <c r="Q92">
        <f t="shared" ca="1" si="19"/>
        <v>0.50446573744883016</v>
      </c>
      <c r="R92">
        <f t="shared" ca="1" si="19"/>
        <v>0.49286842955523319</v>
      </c>
      <c r="S92">
        <f t="shared" ca="1" si="19"/>
        <v>0.48406217396379919</v>
      </c>
      <c r="T92">
        <f t="shared" ca="1" si="19"/>
        <v>0.47800424318248658</v>
      </c>
      <c r="U92">
        <f t="shared" ca="1" si="19"/>
        <v>0.47469259048764639</v>
      </c>
      <c r="V92">
        <f t="shared" ca="1" si="19"/>
        <v>0.47416870544018841</v>
      </c>
    </row>
    <row r="93" spans="1:22">
      <c r="A93">
        <f t="shared" ref="A93:A110" ca="1" si="20">A92+1</f>
        <v>3</v>
      </c>
      <c r="B93">
        <f t="shared" ref="B93:B110" ca="1" si="21">B92+$C$1</f>
        <v>1.5</v>
      </c>
      <c r="C93">
        <f t="shared" ca="1" si="18"/>
        <v>0.86308878048515081</v>
      </c>
      <c r="D93">
        <f t="shared" ca="1" si="18"/>
        <v>0.93011293118771565</v>
      </c>
      <c r="E93">
        <f t="shared" ca="1" si="18"/>
        <v>1</v>
      </c>
      <c r="F93">
        <f t="shared" ca="1" si="18"/>
        <v>0.93248362383723093</v>
      </c>
      <c r="G93">
        <f t="shared" ca="1" si="18"/>
        <v>0.87192191997972412</v>
      </c>
      <c r="H93">
        <f t="shared" ca="1" si="18"/>
        <v>0.81770901319246392</v>
      </c>
      <c r="I93">
        <f t="shared" ca="1" si="18"/>
        <v>0.76929767138585559</v>
      </c>
      <c r="J93">
        <f t="shared" ca="1" si="18"/>
        <v>0.72619646878604427</v>
      </c>
      <c r="K93">
        <f t="shared" ca="1" si="18"/>
        <v>0.68796693734835257</v>
      </c>
      <c r="L93">
        <f t="shared" ca="1" si="18"/>
        <v>0.65422081661199505</v>
      </c>
      <c r="M93">
        <f t="shared" ca="1" si="19"/>
        <v>0.62461749636999941</v>
      </c>
      <c r="N93">
        <f t="shared" ca="1" si="19"/>
        <v>0.59886173496161865</v>
      </c>
      <c r="O93">
        <f t="shared" ca="1" si="19"/>
        <v>0.57670172873928549</v>
      </c>
      <c r="P93">
        <f t="shared" ca="1" si="19"/>
        <v>0.55792760543951214</v>
      </c>
      <c r="Q93">
        <f t="shared" ca="1" si="19"/>
        <v>0.54237041603609171</v>
      </c>
      <c r="R93">
        <f t="shared" ca="1" si="19"/>
        <v>0.52990170658724278</v>
      </c>
      <c r="S93">
        <f t="shared" ca="1" si="19"/>
        <v>0.5204337642587894</v>
      </c>
      <c r="T93">
        <f t="shared" ca="1" si="19"/>
        <v>0.51392065108921225</v>
      </c>
      <c r="U93">
        <f t="shared" ca="1" si="19"/>
        <v>0.51036016656760563</v>
      </c>
      <c r="V93">
        <f t="shared" ca="1" si="19"/>
        <v>0.50979691770836322</v>
      </c>
    </row>
    <row r="94" spans="1:22">
      <c r="A94">
        <f t="shared" ca="1" si="20"/>
        <v>4</v>
      </c>
      <c r="B94">
        <f t="shared" ca="1" si="21"/>
        <v>2</v>
      </c>
      <c r="C94">
        <f t="shared" ca="1" si="18"/>
        <v>0.80481615372004967</v>
      </c>
      <c r="D94">
        <f t="shared" ca="1" si="18"/>
        <v>0.86731507665179008</v>
      </c>
      <c r="E94">
        <f t="shared" ca="1" si="18"/>
        <v>0.93248362383723093</v>
      </c>
      <c r="F94">
        <f t="shared" ca="1" si="18"/>
        <v>1</v>
      </c>
      <c r="G94">
        <f t="shared" ca="1" si="18"/>
        <v>0.9350533325096998</v>
      </c>
      <c r="H94">
        <f t="shared" ca="1" si="18"/>
        <v>0.87691514605644016</v>
      </c>
      <c r="I94">
        <f t="shared" ca="1" si="18"/>
        <v>0.82499858627022904</v>
      </c>
      <c r="J94">
        <f t="shared" ca="1" si="18"/>
        <v>0.77877664574708394</v>
      </c>
      <c r="K94">
        <f t="shared" ca="1" si="18"/>
        <v>0.73777910921086609</v>
      </c>
      <c r="L94">
        <f t="shared" ca="1" si="18"/>
        <v>0.70158960424402284</v>
      </c>
      <c r="M94">
        <f t="shared" ca="1" si="19"/>
        <v>0.66984285879430006</v>
      </c>
      <c r="N94">
        <f t="shared" ca="1" si="19"/>
        <v>0.64222225426036283</v>
      </c>
      <c r="O94">
        <f t="shared" ca="1" si="19"/>
        <v>0.61845775517871326</v>
      </c>
      <c r="P94">
        <f t="shared" ca="1" si="19"/>
        <v>0.59832429350727223</v>
      </c>
      <c r="Q94">
        <f t="shared" ca="1" si="19"/>
        <v>0.58164068748382103</v>
      </c>
      <c r="R94">
        <f t="shared" ca="1" si="19"/>
        <v>0.56826918247278457</v>
      </c>
      <c r="S94">
        <f t="shared" ca="1" si="19"/>
        <v>0.5581157148016932</v>
      </c>
      <c r="T94">
        <f t="shared" ca="1" si="19"/>
        <v>0.55113102037588102</v>
      </c>
      <c r="U94">
        <f t="shared" ca="1" si="19"/>
        <v>0.54731273935668734</v>
      </c>
      <c r="V94">
        <f t="shared" ca="1" si="19"/>
        <v>0.54670870852456976</v>
      </c>
    </row>
    <row r="95" spans="1:22">
      <c r="A95">
        <f t="shared" ca="1" si="20"/>
        <v>5</v>
      </c>
      <c r="B95">
        <f t="shared" ca="1" si="21"/>
        <v>2.5</v>
      </c>
      <c r="C95">
        <f t="shared" ca="1" si="18"/>
        <v>0.75254602659357128</v>
      </c>
      <c r="D95">
        <f t="shared" ca="1" si="18"/>
        <v>0.81098585275916202</v>
      </c>
      <c r="E95">
        <f t="shared" ca="1" si="18"/>
        <v>0.87192191997972412</v>
      </c>
      <c r="F95">
        <f t="shared" ca="1" si="18"/>
        <v>0.9350533325096998</v>
      </c>
      <c r="G95">
        <f t="shared" ca="1" si="18"/>
        <v>1</v>
      </c>
      <c r="H95">
        <f t="shared" ca="1" si="18"/>
        <v>0.93782366798563699</v>
      </c>
      <c r="I95">
        <f t="shared" ca="1" si="18"/>
        <v>0.88230110260761085</v>
      </c>
      <c r="J95">
        <f t="shared" ca="1" si="18"/>
        <v>0.83286869173208933</v>
      </c>
      <c r="K95">
        <f t="shared" ca="1" si="18"/>
        <v>0.78902356000449059</v>
      </c>
      <c r="L95">
        <f t="shared" ca="1" si="18"/>
        <v>0.75032041473072331</v>
      </c>
      <c r="M95">
        <f t="shared" ca="1" si="19"/>
        <v>0.71636861289658194</v>
      </c>
      <c r="N95">
        <f t="shared" ca="1" si="19"/>
        <v>0.68682954429628829</v>
      </c>
      <c r="O95">
        <f t="shared" ca="1" si="19"/>
        <v>0.66141441742019313</v>
      </c>
      <c r="P95">
        <f t="shared" ca="1" si="19"/>
        <v>0.63988253151438879</v>
      </c>
      <c r="Q95">
        <f t="shared" ca="1" si="19"/>
        <v>0.62204012034552836</v>
      </c>
      <c r="R95">
        <f t="shared" ca="1" si="19"/>
        <v>0.60773986115587642</v>
      </c>
      <c r="S95">
        <f t="shared" ca="1" si="19"/>
        <v>0.59688115682524834</v>
      </c>
      <c r="T95">
        <f t="shared" ca="1" si="19"/>
        <v>0.58941132148755149</v>
      </c>
      <c r="U95">
        <f t="shared" ca="1" si="19"/>
        <v>0.58532783139512501</v>
      </c>
      <c r="V95">
        <f t="shared" ca="1" si="19"/>
        <v>0.58468184596187034</v>
      </c>
    </row>
    <row r="96" spans="1:22">
      <c r="A96">
        <f t="shared" ca="1" si="20"/>
        <v>6</v>
      </c>
      <c r="B96">
        <f t="shared" ca="1" si="21"/>
        <v>3</v>
      </c>
      <c r="C96">
        <f t="shared" ca="1" si="18"/>
        <v>0.70575547498799973</v>
      </c>
      <c r="D96">
        <f t="shared" ca="1" si="18"/>
        <v>0.76056172711905712</v>
      </c>
      <c r="E96">
        <f t="shared" ca="1" si="18"/>
        <v>0.81770901319246392</v>
      </c>
      <c r="F96">
        <f t="shared" ca="1" si="18"/>
        <v>0.87691514605644016</v>
      </c>
      <c r="G96">
        <f t="shared" ca="1" si="18"/>
        <v>0.93782366798563699</v>
      </c>
      <c r="H96">
        <f t="shared" ca="1" si="18"/>
        <v>1</v>
      </c>
      <c r="I96">
        <f t="shared" ca="1" si="18"/>
        <v>0.94079637007105632</v>
      </c>
      <c r="J96">
        <f t="shared" ca="1" si="18"/>
        <v>0.8880866629448777</v>
      </c>
      <c r="K96">
        <f t="shared" ca="1" si="18"/>
        <v>0.84133466336933471</v>
      </c>
      <c r="L96">
        <f t="shared" ca="1" si="18"/>
        <v>0.80006555639861987</v>
      </c>
      <c r="M96">
        <f t="shared" ca="1" si="19"/>
        <v>0.76386279996033679</v>
      </c>
      <c r="N96">
        <f t="shared" ca="1" si="19"/>
        <v>0.73236533448930541</v>
      </c>
      <c r="O96">
        <f t="shared" ca="1" si="19"/>
        <v>0.70526522202287056</v>
      </c>
      <c r="P96">
        <f t="shared" ca="1" si="19"/>
        <v>0.68230580370060434</v>
      </c>
      <c r="Q96">
        <f t="shared" ca="1" si="19"/>
        <v>0.66328046687243025</v>
      </c>
      <c r="R96">
        <f t="shared" ca="1" si="19"/>
        <v>0.64803212149811529</v>
      </c>
      <c r="S96">
        <f t="shared" ca="1" si="19"/>
        <v>0.63645350101613107</v>
      </c>
      <c r="T96">
        <f t="shared" ca="1" si="19"/>
        <v>0.62848842656483106</v>
      </c>
      <c r="U96">
        <f t="shared" ca="1" si="19"/>
        <v>0.62413420707579048</v>
      </c>
      <c r="V96">
        <f t="shared" ca="1" si="19"/>
        <v>0.6234453937569262</v>
      </c>
    </row>
    <row r="97" spans="1:22">
      <c r="A97">
        <f t="shared" ca="1" si="20"/>
        <v>7</v>
      </c>
      <c r="B97">
        <f t="shared" ca="1" si="21"/>
        <v>3.5</v>
      </c>
      <c r="C97">
        <f t="shared" ca="1" si="18"/>
        <v>0.66397218902648436</v>
      </c>
      <c r="D97">
        <f t="shared" ca="1" si="18"/>
        <v>0.71553371208858219</v>
      </c>
      <c r="E97">
        <f t="shared" ca="1" si="18"/>
        <v>0.76929767138585559</v>
      </c>
      <c r="F97">
        <f t="shared" ca="1" si="18"/>
        <v>0.82499858627022904</v>
      </c>
      <c r="G97">
        <f t="shared" ca="1" si="18"/>
        <v>0.88230110260761085</v>
      </c>
      <c r="H97">
        <f t="shared" ca="1" si="18"/>
        <v>0.94079637007105632</v>
      </c>
      <c r="I97">
        <f t="shared" ca="1" si="18"/>
        <v>1</v>
      </c>
      <c r="J97">
        <f t="shared" ca="1" si="18"/>
        <v>0.94397330941849023</v>
      </c>
      <c r="K97">
        <f t="shared" ca="1" si="18"/>
        <v>0.89427924058188124</v>
      </c>
      <c r="L97">
        <f t="shared" ca="1" si="18"/>
        <v>0.85041309878586446</v>
      </c>
      <c r="M97">
        <f t="shared" ca="1" si="19"/>
        <v>0.81193212926899772</v>
      </c>
      <c r="N97">
        <f t="shared" ca="1" si="19"/>
        <v>0.77845255125079982</v>
      </c>
      <c r="O97">
        <f t="shared" ca="1" si="19"/>
        <v>0.74964704845704644</v>
      </c>
      <c r="P97">
        <f t="shared" ca="1" si="19"/>
        <v>0.72524281067227248</v>
      </c>
      <c r="Q97">
        <f t="shared" ca="1" si="19"/>
        <v>0.70502022326290881</v>
      </c>
      <c r="R97">
        <f t="shared" ca="1" si="19"/>
        <v>0.68881231062697534</v>
      </c>
      <c r="S97">
        <f t="shared" ca="1" si="19"/>
        <v>0.67650505599640132</v>
      </c>
      <c r="T97">
        <f t="shared" ca="1" si="19"/>
        <v>0.66803874521471918</v>
      </c>
      <c r="U97">
        <f t="shared" ca="1" si="19"/>
        <v>0.66341051786652938</v>
      </c>
      <c r="V97">
        <f t="shared" ca="1" si="19"/>
        <v>0.66267835802750674</v>
      </c>
    </row>
    <row r="98" spans="1:22">
      <c r="A98">
        <f t="shared" ca="1" si="20"/>
        <v>8</v>
      </c>
      <c r="B98">
        <f t="shared" ca="1" si="21"/>
        <v>4</v>
      </c>
      <c r="C98">
        <f t="shared" ca="1" si="18"/>
        <v>0.62677202463716986</v>
      </c>
      <c r="D98">
        <f t="shared" ca="1" si="18"/>
        <v>0.67544472620075613</v>
      </c>
      <c r="E98">
        <f t="shared" ca="1" si="18"/>
        <v>0.72619646878604427</v>
      </c>
      <c r="F98">
        <f t="shared" ca="1" si="18"/>
        <v>0.77877664574708394</v>
      </c>
      <c r="G98">
        <f t="shared" ca="1" si="18"/>
        <v>0.83286869173208933</v>
      </c>
      <c r="H98">
        <f t="shared" ca="1" si="18"/>
        <v>0.8880866629448777</v>
      </c>
      <c r="I98">
        <f t="shared" ca="1" si="18"/>
        <v>0.94397330941849023</v>
      </c>
      <c r="J98">
        <f t="shared" ca="1" si="18"/>
        <v>1</v>
      </c>
      <c r="K98">
        <f t="shared" ca="1" si="18"/>
        <v>0.94735648948885876</v>
      </c>
      <c r="L98">
        <f t="shared" ca="1" si="18"/>
        <v>0.90088680506204022</v>
      </c>
      <c r="M98">
        <f t="shared" ca="1" si="19"/>
        <v>0.86012191358372947</v>
      </c>
      <c r="N98">
        <f t="shared" ca="1" si="19"/>
        <v>0.82465525612196056</v>
      </c>
      <c r="O98">
        <f t="shared" ca="1" si="19"/>
        <v>0.7941400895316062</v>
      </c>
      <c r="P98">
        <f t="shared" ca="1" si="19"/>
        <v>0.76828741176913051</v>
      </c>
      <c r="Q98">
        <f t="shared" ca="1" si="19"/>
        <v>0.74686457363632219</v>
      </c>
      <c r="R98">
        <f t="shared" ca="1" si="19"/>
        <v>0.72969468919762137</v>
      </c>
      <c r="S98">
        <f t="shared" ca="1" si="19"/>
        <v>0.71665697456334265</v>
      </c>
      <c r="T98">
        <f t="shared" ca="1" si="19"/>
        <v>0.70768817142324369</v>
      </c>
      <c r="U98">
        <f t="shared" ca="1" si="19"/>
        <v>0.70278524959059052</v>
      </c>
      <c r="V98">
        <f t="shared" ca="1" si="19"/>
        <v>0.70200963461110166</v>
      </c>
    </row>
    <row r="99" spans="1:22">
      <c r="A99">
        <f t="shared" ca="1" si="20"/>
        <v>9</v>
      </c>
      <c r="B99">
        <f t="shared" ca="1" si="21"/>
        <v>4.5</v>
      </c>
      <c r="C99">
        <f t="shared" ca="1" si="18"/>
        <v>0.59377654497009369</v>
      </c>
      <c r="D99">
        <f t="shared" ca="1" si="18"/>
        <v>0.63988694465731166</v>
      </c>
      <c r="E99">
        <f t="shared" ca="1" si="18"/>
        <v>0.68796693734835257</v>
      </c>
      <c r="F99">
        <f t="shared" ca="1" si="18"/>
        <v>0.73777910921086609</v>
      </c>
      <c r="G99">
        <f t="shared" ca="1" si="18"/>
        <v>0.78902356000449059</v>
      </c>
      <c r="H99">
        <f t="shared" ca="1" si="18"/>
        <v>0.84133466336933471</v>
      </c>
      <c r="I99">
        <f t="shared" ca="1" si="18"/>
        <v>0.89427924058188124</v>
      </c>
      <c r="J99">
        <f t="shared" ca="1" si="18"/>
        <v>0.94735648948885876</v>
      </c>
      <c r="K99">
        <f t="shared" ca="1" si="18"/>
        <v>1</v>
      </c>
      <c r="L99">
        <f t="shared" ca="1" si="18"/>
        <v>0.95094804865706783</v>
      </c>
      <c r="M99">
        <f t="shared" ca="1" si="19"/>
        <v>0.90791789904537801</v>
      </c>
      <c r="N99">
        <f t="shared" ca="1" si="19"/>
        <v>0.87048040022072259</v>
      </c>
      <c r="O99">
        <f t="shared" ca="1" si="19"/>
        <v>0.83826954092020867</v>
      </c>
      <c r="P99">
        <f t="shared" ca="1" si="19"/>
        <v>0.81098025958913944</v>
      </c>
      <c r="Q99">
        <f t="shared" ca="1" si="19"/>
        <v>0.7883669789809421</v>
      </c>
      <c r="R99">
        <f t="shared" ca="1" si="19"/>
        <v>0.77024298381206457</v>
      </c>
      <c r="S99">
        <f t="shared" ca="1" si="19"/>
        <v>0.75648077837099226</v>
      </c>
      <c r="T99">
        <f t="shared" ca="1" si="19"/>
        <v>0.74701358915593974</v>
      </c>
      <c r="U99">
        <f t="shared" ca="1" si="19"/>
        <v>0.74183821759618129</v>
      </c>
      <c r="V99">
        <f t="shared" ca="1" si="19"/>
        <v>0.74101950258436222</v>
      </c>
    </row>
    <row r="100" spans="1:22">
      <c r="A100">
        <f t="shared" ca="1" si="20"/>
        <v>10</v>
      </c>
      <c r="B100">
        <f t="shared" ca="1" si="21"/>
        <v>5</v>
      </c>
      <c r="C100">
        <f t="shared" ca="1" si="18"/>
        <v>0.56465064677764631</v>
      </c>
      <c r="D100">
        <f t="shared" ca="1" si="18"/>
        <v>0.60849924138300371</v>
      </c>
      <c r="E100">
        <f t="shared" ca="1" si="18"/>
        <v>0.65422081661199505</v>
      </c>
      <c r="F100">
        <f t="shared" ca="1" si="18"/>
        <v>0.70158960424402284</v>
      </c>
      <c r="G100">
        <f t="shared" ca="1" si="18"/>
        <v>0.75032041473072331</v>
      </c>
      <c r="H100">
        <f t="shared" ca="1" si="18"/>
        <v>0.80006555639861987</v>
      </c>
      <c r="I100">
        <f t="shared" ca="1" si="18"/>
        <v>0.85041309878586446</v>
      </c>
      <c r="J100">
        <f t="shared" ca="1" si="18"/>
        <v>0.90088680506204022</v>
      </c>
      <c r="K100">
        <f t="shared" ca="1" si="18"/>
        <v>0.95094804865706783</v>
      </c>
      <c r="L100">
        <f t="shared" ca="1" si="18"/>
        <v>1</v>
      </c>
      <c r="M100">
        <f t="shared" ca="1" si="19"/>
        <v>0.95475026246443528</v>
      </c>
      <c r="N100">
        <f t="shared" ca="1" si="19"/>
        <v>0.9153816567056613</v>
      </c>
      <c r="O100">
        <f t="shared" ca="1" si="19"/>
        <v>0.88150929181043691</v>
      </c>
      <c r="P100">
        <f t="shared" ca="1" si="19"/>
        <v>0.85281237049112046</v>
      </c>
      <c r="Q100">
        <f t="shared" ca="1" si="19"/>
        <v>0.82903264809710342</v>
      </c>
      <c r="R100">
        <f t="shared" ca="1" si="19"/>
        <v>0.80997377816780258</v>
      </c>
      <c r="S100">
        <f t="shared" ca="1" si="19"/>
        <v>0.79550168848792224</v>
      </c>
      <c r="T100">
        <f t="shared" ca="1" si="19"/>
        <v>0.78554616123443854</v>
      </c>
      <c r="U100">
        <f t="shared" ca="1" si="19"/>
        <v>0.78010383284744933</v>
      </c>
      <c r="V100">
        <f t="shared" ca="1" si="19"/>
        <v>0.77924288674952591</v>
      </c>
    </row>
    <row r="101" spans="1:22">
      <c r="A101">
        <f t="shared" ca="1" si="20"/>
        <v>11</v>
      </c>
      <c r="B101">
        <f t="shared" ca="1" si="21"/>
        <v>5.5</v>
      </c>
      <c r="C101">
        <f t="shared" ref="C101:L110" ca="1" si="22">liborcorr3($C$85,$C$86,$C$87,C$89,$A101,$F$84/$C$84)</f>
        <v>0.53910035321167082</v>
      </c>
      <c r="D101">
        <f t="shared" ca="1" si="22"/>
        <v>0.5809648104198325</v>
      </c>
      <c r="E101">
        <f t="shared" ca="1" si="22"/>
        <v>0.62461749636999941</v>
      </c>
      <c r="F101">
        <f t="shared" ca="1" si="22"/>
        <v>0.66984285879430006</v>
      </c>
      <c r="G101">
        <f t="shared" ca="1" si="22"/>
        <v>0.71636861289658194</v>
      </c>
      <c r="H101">
        <f t="shared" ca="1" si="22"/>
        <v>0.76386279996033679</v>
      </c>
      <c r="I101">
        <f t="shared" ca="1" si="22"/>
        <v>0.81193212926899772</v>
      </c>
      <c r="J101">
        <f t="shared" ca="1" si="22"/>
        <v>0.86012191358372947</v>
      </c>
      <c r="K101">
        <f t="shared" ca="1" si="22"/>
        <v>0.90791789904537801</v>
      </c>
      <c r="L101">
        <f t="shared" ca="1" si="22"/>
        <v>0.95475026246443528</v>
      </c>
      <c r="M101">
        <f t="shared" ref="M101:V110" ca="1" si="23">liborcorr3($C$85,$C$86,$C$87,M$89,$A101,$F$84/$C$84)</f>
        <v>1</v>
      </c>
      <c r="N101">
        <f t="shared" ca="1" si="23"/>
        <v>0.95876554602126607</v>
      </c>
      <c r="O101">
        <f t="shared" ca="1" si="23"/>
        <v>0.92328782349329108</v>
      </c>
      <c r="P101">
        <f t="shared" ca="1" si="23"/>
        <v>0.89323083115977464</v>
      </c>
      <c r="Q101">
        <f t="shared" ca="1" si="23"/>
        <v>0.86832408504101899</v>
      </c>
      <c r="R101">
        <f t="shared" ca="1" si="23"/>
        <v>0.84836193296985285</v>
      </c>
      <c r="S101">
        <f t="shared" ca="1" si="23"/>
        <v>0.83320394846977575</v>
      </c>
      <c r="T101">
        <f t="shared" ca="1" si="23"/>
        <v>0.82277658579193147</v>
      </c>
      <c r="U101">
        <f t="shared" ca="1" si="23"/>
        <v>0.81707632196279012</v>
      </c>
      <c r="V101">
        <f t="shared" ca="1" si="23"/>
        <v>0.81617457191173381</v>
      </c>
    </row>
    <row r="102" spans="1:22">
      <c r="A102">
        <f t="shared" ca="1" si="20"/>
        <v>12</v>
      </c>
      <c r="B102">
        <f t="shared" ca="1" si="21"/>
        <v>6</v>
      </c>
      <c r="C102">
        <f t="shared" ca="1" si="22"/>
        <v>0.51687084450724508</v>
      </c>
      <c r="D102">
        <f t="shared" ca="1" si="22"/>
        <v>0.55700904368131199</v>
      </c>
      <c r="E102">
        <f t="shared" ca="1" si="22"/>
        <v>0.59886173496161865</v>
      </c>
      <c r="F102">
        <f t="shared" ca="1" si="22"/>
        <v>0.64222225426036283</v>
      </c>
      <c r="G102">
        <f t="shared" ca="1" si="22"/>
        <v>0.68682954429628829</v>
      </c>
      <c r="H102">
        <f t="shared" ca="1" si="22"/>
        <v>0.73236533448930541</v>
      </c>
      <c r="I102">
        <f t="shared" ca="1" si="22"/>
        <v>0.77845255125079982</v>
      </c>
      <c r="J102">
        <f t="shared" ca="1" si="22"/>
        <v>0.82465525612196056</v>
      </c>
      <c r="K102">
        <f t="shared" ca="1" si="22"/>
        <v>0.87048040022072259</v>
      </c>
      <c r="L102">
        <f t="shared" ca="1" si="22"/>
        <v>0.9153816567056613</v>
      </c>
      <c r="M102">
        <f t="shared" ca="1" si="23"/>
        <v>0.95876554602126607</v>
      </c>
      <c r="N102">
        <f t="shared" ca="1" si="23"/>
        <v>1</v>
      </c>
      <c r="O102">
        <f t="shared" ca="1" si="23"/>
        <v>0.96299645656312727</v>
      </c>
      <c r="P102">
        <f t="shared" ca="1" si="23"/>
        <v>0.93164677732376733</v>
      </c>
      <c r="Q102">
        <f t="shared" ca="1" si="23"/>
        <v>0.90566884536520353</v>
      </c>
      <c r="R102">
        <f t="shared" ca="1" si="23"/>
        <v>0.8848481638607355</v>
      </c>
      <c r="S102">
        <f t="shared" ca="1" si="23"/>
        <v>0.8690382668916794</v>
      </c>
      <c r="T102">
        <f t="shared" ca="1" si="23"/>
        <v>0.85816244566393896</v>
      </c>
      <c r="U102">
        <f t="shared" ca="1" si="23"/>
        <v>0.85221702568843338</v>
      </c>
      <c r="V102">
        <f t="shared" ca="1" si="23"/>
        <v>0.85127649329779997</v>
      </c>
    </row>
    <row r="103" spans="1:22">
      <c r="A103">
        <f t="shared" ca="1" si="20"/>
        <v>13</v>
      </c>
      <c r="B103">
        <f t="shared" ca="1" si="21"/>
        <v>6.5</v>
      </c>
      <c r="C103">
        <f t="shared" ca="1" si="22"/>
        <v>0.49774479176126812</v>
      </c>
      <c r="D103">
        <f t="shared" ca="1" si="22"/>
        <v>0.53639773533871971</v>
      </c>
      <c r="E103">
        <f t="shared" ca="1" si="22"/>
        <v>0.57670172873928549</v>
      </c>
      <c r="F103">
        <f t="shared" ca="1" si="22"/>
        <v>0.61845775517871326</v>
      </c>
      <c r="G103">
        <f t="shared" ca="1" si="22"/>
        <v>0.66141441742019313</v>
      </c>
      <c r="H103">
        <f t="shared" ca="1" si="22"/>
        <v>0.70526522202287056</v>
      </c>
      <c r="I103">
        <f t="shared" ca="1" si="22"/>
        <v>0.74964704845704644</v>
      </c>
      <c r="J103">
        <f t="shared" ca="1" si="22"/>
        <v>0.7941400895316062</v>
      </c>
      <c r="K103">
        <f t="shared" ca="1" si="22"/>
        <v>0.83826954092020867</v>
      </c>
      <c r="L103">
        <f t="shared" ca="1" si="22"/>
        <v>0.88150929181043691</v>
      </c>
      <c r="M103">
        <f t="shared" ca="1" si="23"/>
        <v>0.92328782349329108</v>
      </c>
      <c r="N103">
        <f t="shared" ca="1" si="23"/>
        <v>0.96299645656312727</v>
      </c>
      <c r="O103">
        <f t="shared" ca="1" si="23"/>
        <v>1</v>
      </c>
      <c r="P103">
        <f t="shared" ca="1" si="23"/>
        <v>0.96744569616461007</v>
      </c>
      <c r="Q103">
        <f t="shared" ca="1" si="23"/>
        <v>0.94046955125616738</v>
      </c>
      <c r="R103">
        <f t="shared" ca="1" si="23"/>
        <v>0.91884882631728682</v>
      </c>
      <c r="S103">
        <f t="shared" ca="1" si="23"/>
        <v>0.90243142741482296</v>
      </c>
      <c r="T103">
        <f t="shared" ca="1" si="23"/>
        <v>0.89113769818703781</v>
      </c>
      <c r="U103">
        <f t="shared" ca="1" si="23"/>
        <v>0.88496382295106402</v>
      </c>
      <c r="V103">
        <f t="shared" ca="1" si="23"/>
        <v>0.88398715020816521</v>
      </c>
    </row>
    <row r="104" spans="1:22">
      <c r="A104">
        <f t="shared" ca="1" si="20"/>
        <v>14</v>
      </c>
      <c r="B104">
        <f t="shared" ca="1" si="21"/>
        <v>7</v>
      </c>
      <c r="C104">
        <f t="shared" ca="1" si="22"/>
        <v>0.48154105657778884</v>
      </c>
      <c r="D104">
        <f t="shared" ca="1" si="22"/>
        <v>0.5189356804858879</v>
      </c>
      <c r="E104">
        <f t="shared" ca="1" si="22"/>
        <v>0.55792760543951214</v>
      </c>
      <c r="F104">
        <f t="shared" ca="1" si="22"/>
        <v>0.59832429350727223</v>
      </c>
      <c r="G104">
        <f t="shared" ca="1" si="22"/>
        <v>0.63988253151438879</v>
      </c>
      <c r="H104">
        <f t="shared" ca="1" si="22"/>
        <v>0.68230580370060434</v>
      </c>
      <c r="I104">
        <f t="shared" ca="1" si="22"/>
        <v>0.72524281067227248</v>
      </c>
      <c r="J104">
        <f t="shared" ca="1" si="22"/>
        <v>0.76828741176913051</v>
      </c>
      <c r="K104">
        <f t="shared" ca="1" si="22"/>
        <v>0.81098025958913944</v>
      </c>
      <c r="L104">
        <f t="shared" ca="1" si="22"/>
        <v>0.85281237049112046</v>
      </c>
      <c r="M104">
        <f t="shared" ca="1" si="23"/>
        <v>0.89323083115977464</v>
      </c>
      <c r="N104">
        <f t="shared" ca="1" si="23"/>
        <v>0.93164677732376733</v>
      </c>
      <c r="O104">
        <f t="shared" ca="1" si="23"/>
        <v>0.96744569616461007</v>
      </c>
      <c r="P104">
        <f t="shared" ca="1" si="23"/>
        <v>1</v>
      </c>
      <c r="Q104">
        <f t="shared" ca="1" si="23"/>
        <v>0.97211611461461012</v>
      </c>
      <c r="R104">
        <f t="shared" ca="1" si="23"/>
        <v>0.94976785773094752</v>
      </c>
      <c r="S104">
        <f t="shared" ca="1" si="23"/>
        <v>0.93279801749335078</v>
      </c>
      <c r="T104">
        <f t="shared" ca="1" si="23"/>
        <v>0.92112425712358692</v>
      </c>
      <c r="U104">
        <f t="shared" ca="1" si="23"/>
        <v>0.91474263254202148</v>
      </c>
      <c r="V104">
        <f t="shared" ca="1" si="23"/>
        <v>0.91373309500749023</v>
      </c>
    </row>
    <row r="105" spans="1:22">
      <c r="A105">
        <f t="shared" ca="1" si="20"/>
        <v>15</v>
      </c>
      <c r="B105">
        <f t="shared" ca="1" si="21"/>
        <v>7.5</v>
      </c>
      <c r="C105">
        <f t="shared" ca="1" si="22"/>
        <v>0.46811382094781429</v>
      </c>
      <c r="D105">
        <f t="shared" ca="1" si="22"/>
        <v>0.50446573744883016</v>
      </c>
      <c r="E105">
        <f t="shared" ca="1" si="22"/>
        <v>0.54237041603609171</v>
      </c>
      <c r="F105">
        <f t="shared" ca="1" si="22"/>
        <v>0.58164068748382103</v>
      </c>
      <c r="G105">
        <f t="shared" ca="1" si="22"/>
        <v>0.62204012034552836</v>
      </c>
      <c r="H105">
        <f t="shared" ca="1" si="22"/>
        <v>0.66328046687243025</v>
      </c>
      <c r="I105">
        <f t="shared" ca="1" si="22"/>
        <v>0.70502022326290881</v>
      </c>
      <c r="J105">
        <f t="shared" ca="1" si="22"/>
        <v>0.74686457363632219</v>
      </c>
      <c r="K105">
        <f t="shared" ca="1" si="22"/>
        <v>0.7883669789809421</v>
      </c>
      <c r="L105">
        <f t="shared" ca="1" si="22"/>
        <v>0.82903264809710342</v>
      </c>
      <c r="M105">
        <f t="shared" ca="1" si="23"/>
        <v>0.86832408504101899</v>
      </c>
      <c r="N105">
        <f t="shared" ca="1" si="23"/>
        <v>0.90566884536520353</v>
      </c>
      <c r="O105">
        <f t="shared" ca="1" si="23"/>
        <v>0.94046955125616738</v>
      </c>
      <c r="P105">
        <f t="shared" ca="1" si="23"/>
        <v>0.97211611461461012</v>
      </c>
      <c r="Q105">
        <f t="shared" ca="1" si="23"/>
        <v>1</v>
      </c>
      <c r="R105">
        <f t="shared" ca="1" si="23"/>
        <v>0.97701071245740789</v>
      </c>
      <c r="S105">
        <f t="shared" ca="1" si="23"/>
        <v>0.95955411444151739</v>
      </c>
      <c r="T105">
        <f t="shared" ca="1" si="23"/>
        <v>0.9475455074507857</v>
      </c>
      <c r="U105">
        <f t="shared" ca="1" si="23"/>
        <v>0.94098083427478818</v>
      </c>
      <c r="V105">
        <f t="shared" ca="1" si="23"/>
        <v>0.93994233947015116</v>
      </c>
    </row>
    <row r="106" spans="1:22">
      <c r="A106">
        <f t="shared" ca="1" si="20"/>
        <v>16</v>
      </c>
      <c r="B106">
        <f t="shared" ca="1" si="21"/>
        <v>8</v>
      </c>
      <c r="C106">
        <f t="shared" ca="1" si="22"/>
        <v>0.45735221771538348</v>
      </c>
      <c r="D106">
        <f t="shared" ca="1" si="22"/>
        <v>0.49286842955523319</v>
      </c>
      <c r="E106">
        <f t="shared" ca="1" si="22"/>
        <v>0.52990170658724278</v>
      </c>
      <c r="F106">
        <f t="shared" ca="1" si="22"/>
        <v>0.56826918247278457</v>
      </c>
      <c r="G106">
        <f t="shared" ca="1" si="22"/>
        <v>0.60773986115587642</v>
      </c>
      <c r="H106">
        <f t="shared" ca="1" si="22"/>
        <v>0.64803212149811529</v>
      </c>
      <c r="I106">
        <f t="shared" ca="1" si="22"/>
        <v>0.68881231062697534</v>
      </c>
      <c r="J106">
        <f t="shared" ca="1" si="22"/>
        <v>0.72969468919762137</v>
      </c>
      <c r="K106">
        <f t="shared" ca="1" si="22"/>
        <v>0.77024298381206457</v>
      </c>
      <c r="L106">
        <f t="shared" ca="1" si="22"/>
        <v>0.80997377816780258</v>
      </c>
      <c r="M106">
        <f t="shared" ca="1" si="23"/>
        <v>0.84836193296985285</v>
      </c>
      <c r="N106">
        <f t="shared" ca="1" si="23"/>
        <v>0.8848481638607355</v>
      </c>
      <c r="O106">
        <f t="shared" ca="1" si="23"/>
        <v>0.91884882631728682</v>
      </c>
      <c r="P106">
        <f t="shared" ca="1" si="23"/>
        <v>0.94976785773094752</v>
      </c>
      <c r="Q106">
        <f t="shared" ca="1" si="23"/>
        <v>0.97701071245740789</v>
      </c>
      <c r="R106">
        <f t="shared" ca="1" si="23"/>
        <v>1</v>
      </c>
      <c r="S106">
        <f t="shared" ca="1" si="23"/>
        <v>0.98213264420409152</v>
      </c>
      <c r="T106">
        <f t="shared" ca="1" si="23"/>
        <v>0.96984147191947323</v>
      </c>
      <c r="U106">
        <f t="shared" ca="1" si="23"/>
        <v>0.96312233046862272</v>
      </c>
      <c r="V106">
        <f t="shared" ca="1" si="23"/>
        <v>0.96205939964156451</v>
      </c>
    </row>
    <row r="107" spans="1:22">
      <c r="A107">
        <f t="shared" ca="1" si="20"/>
        <v>17</v>
      </c>
      <c r="B107">
        <f t="shared" ca="1" si="21"/>
        <v>8.5</v>
      </c>
      <c r="C107">
        <f t="shared" ca="1" si="22"/>
        <v>0.44918054291741494</v>
      </c>
      <c r="D107">
        <f t="shared" ca="1" si="22"/>
        <v>0.48406217396379919</v>
      </c>
      <c r="E107">
        <f t="shared" ca="1" si="22"/>
        <v>0.5204337642587894</v>
      </c>
      <c r="F107">
        <f t="shared" ca="1" si="22"/>
        <v>0.5581157148016932</v>
      </c>
      <c r="G107">
        <f t="shared" ca="1" si="22"/>
        <v>0.59688115682524834</v>
      </c>
      <c r="H107">
        <f t="shared" ca="1" si="22"/>
        <v>0.63645350101613107</v>
      </c>
      <c r="I107">
        <f t="shared" ca="1" si="22"/>
        <v>0.67650505599640132</v>
      </c>
      <c r="J107">
        <f t="shared" ca="1" si="22"/>
        <v>0.71665697456334265</v>
      </c>
      <c r="K107">
        <f t="shared" ca="1" si="22"/>
        <v>0.75648077837099226</v>
      </c>
      <c r="L107">
        <f t="shared" ca="1" si="22"/>
        <v>0.79550168848792224</v>
      </c>
      <c r="M107">
        <f t="shared" ca="1" si="23"/>
        <v>0.83320394846977575</v>
      </c>
      <c r="N107">
        <f t="shared" ca="1" si="23"/>
        <v>0.8690382668916794</v>
      </c>
      <c r="O107">
        <f t="shared" ca="1" si="23"/>
        <v>0.90243142741482296</v>
      </c>
      <c r="P107">
        <f t="shared" ca="1" si="23"/>
        <v>0.93279801749335078</v>
      </c>
      <c r="Q107">
        <f t="shared" ca="1" si="23"/>
        <v>0.95955411444151739</v>
      </c>
      <c r="R107">
        <f t="shared" ca="1" si="23"/>
        <v>0.98213264420409152</v>
      </c>
      <c r="S107">
        <f t="shared" ca="1" si="23"/>
        <v>1</v>
      </c>
      <c r="T107">
        <f t="shared" ca="1" si="23"/>
        <v>0.98748522171913056</v>
      </c>
      <c r="U107">
        <f t="shared" ca="1" si="23"/>
        <v>0.98064384291912576</v>
      </c>
      <c r="V107">
        <f t="shared" ca="1" si="23"/>
        <v>0.97956157482292627</v>
      </c>
    </row>
    <row r="108" spans="1:22">
      <c r="A108">
        <f t="shared" ca="1" si="20"/>
        <v>18</v>
      </c>
      <c r="B108">
        <f t="shared" ca="1" si="21"/>
        <v>9</v>
      </c>
      <c r="C108">
        <f t="shared" ca="1" si="22"/>
        <v>0.44355914801472296</v>
      </c>
      <c r="D108">
        <f t="shared" ca="1" si="22"/>
        <v>0.47800424318248658</v>
      </c>
      <c r="E108">
        <f t="shared" ca="1" si="22"/>
        <v>0.51392065108921225</v>
      </c>
      <c r="F108">
        <f t="shared" ca="1" si="22"/>
        <v>0.55113102037588102</v>
      </c>
      <c r="G108">
        <f t="shared" ca="1" si="22"/>
        <v>0.58941132148755149</v>
      </c>
      <c r="H108">
        <f t="shared" ca="1" si="22"/>
        <v>0.62848842656483106</v>
      </c>
      <c r="I108">
        <f t="shared" ca="1" si="22"/>
        <v>0.66803874521471918</v>
      </c>
      <c r="J108">
        <f t="shared" ca="1" si="22"/>
        <v>0.70768817142324369</v>
      </c>
      <c r="K108">
        <f t="shared" ca="1" si="22"/>
        <v>0.74701358915593974</v>
      </c>
      <c r="L108">
        <f t="shared" ca="1" si="22"/>
        <v>0.78554616123443854</v>
      </c>
      <c r="M108">
        <f t="shared" ca="1" si="23"/>
        <v>0.82277658579193147</v>
      </c>
      <c r="N108">
        <f t="shared" ca="1" si="23"/>
        <v>0.85816244566393896</v>
      </c>
      <c r="O108">
        <f t="shared" ca="1" si="23"/>
        <v>0.89113769818703781</v>
      </c>
      <c r="P108">
        <f t="shared" ca="1" si="23"/>
        <v>0.92112425712358692</v>
      </c>
      <c r="Q108">
        <f t="shared" ca="1" si="23"/>
        <v>0.9475455074507857</v>
      </c>
      <c r="R108">
        <f t="shared" ca="1" si="23"/>
        <v>0.96984147191947323</v>
      </c>
      <c r="S108">
        <f t="shared" ca="1" si="23"/>
        <v>0.98748522171913056</v>
      </c>
      <c r="T108">
        <f t="shared" ca="1" si="23"/>
        <v>1</v>
      </c>
      <c r="U108">
        <f t="shared" ca="1" si="23"/>
        <v>0.99307191778719028</v>
      </c>
      <c r="V108">
        <f t="shared" ca="1" si="23"/>
        <v>0.99197593369305326</v>
      </c>
    </row>
    <row r="109" spans="1:22">
      <c r="A109">
        <f t="shared" ca="1" si="20"/>
        <v>19</v>
      </c>
      <c r="B109">
        <f t="shared" ca="1" si="21"/>
        <v>9.5</v>
      </c>
      <c r="C109">
        <f t="shared" ca="1" si="22"/>
        <v>0.44048613377103307</v>
      </c>
      <c r="D109">
        <f t="shared" ca="1" si="22"/>
        <v>0.47469259048764639</v>
      </c>
      <c r="E109">
        <f t="shared" ca="1" si="22"/>
        <v>0.51036016656760563</v>
      </c>
      <c r="F109">
        <f t="shared" ca="1" si="22"/>
        <v>0.54731273935668734</v>
      </c>
      <c r="G109">
        <f t="shared" ca="1" si="22"/>
        <v>0.58532783139512501</v>
      </c>
      <c r="H109">
        <f t="shared" ca="1" si="22"/>
        <v>0.62413420707579048</v>
      </c>
      <c r="I109">
        <f t="shared" ca="1" si="22"/>
        <v>0.66341051786652938</v>
      </c>
      <c r="J109">
        <f t="shared" ca="1" si="22"/>
        <v>0.70278524959059052</v>
      </c>
      <c r="K109">
        <f t="shared" ca="1" si="22"/>
        <v>0.74183821759618129</v>
      </c>
      <c r="L109">
        <f t="shared" ca="1" si="22"/>
        <v>0.78010383284744933</v>
      </c>
      <c r="M109">
        <f t="shared" ca="1" si="23"/>
        <v>0.81707632196279012</v>
      </c>
      <c r="N109">
        <f t="shared" ca="1" si="23"/>
        <v>0.85221702568843338</v>
      </c>
      <c r="O109">
        <f t="shared" ca="1" si="23"/>
        <v>0.88496382295106402</v>
      </c>
      <c r="P109">
        <f t="shared" ca="1" si="23"/>
        <v>0.91474263254202148</v>
      </c>
      <c r="Q109">
        <f t="shared" ca="1" si="23"/>
        <v>0.94098083427478818</v>
      </c>
      <c r="R109">
        <f t="shared" ca="1" si="23"/>
        <v>0.96312233046862272</v>
      </c>
      <c r="S109">
        <f t="shared" ca="1" si="23"/>
        <v>0.98064384291912576</v>
      </c>
      <c r="T109">
        <f t="shared" ca="1" si="23"/>
        <v>0.99307191778719028</v>
      </c>
      <c r="U109">
        <f t="shared" ca="1" si="23"/>
        <v>1</v>
      </c>
      <c r="V109">
        <f t="shared" ca="1" si="23"/>
        <v>0.99889636986555908</v>
      </c>
    </row>
    <row r="110" spans="1:22">
      <c r="A110">
        <f t="shared" ca="1" si="20"/>
        <v>20</v>
      </c>
      <c r="B110">
        <f t="shared" ca="1" si="21"/>
        <v>10</v>
      </c>
      <c r="C110">
        <f t="shared" ca="1" si="22"/>
        <v>0.44</v>
      </c>
      <c r="D110">
        <f t="shared" ca="1" si="22"/>
        <v>0.47416870544018841</v>
      </c>
      <c r="E110">
        <f t="shared" ca="1" si="22"/>
        <v>0.50979691770836322</v>
      </c>
      <c r="F110">
        <f t="shared" ca="1" si="22"/>
        <v>0.54670870852456976</v>
      </c>
      <c r="G110">
        <f t="shared" ca="1" si="22"/>
        <v>0.58468184596187034</v>
      </c>
      <c r="H110">
        <f t="shared" ca="1" si="22"/>
        <v>0.6234453937569262</v>
      </c>
      <c r="I110">
        <f t="shared" ca="1" si="22"/>
        <v>0.66267835802750674</v>
      </c>
      <c r="J110">
        <f t="shared" ca="1" si="22"/>
        <v>0.70200963461110166</v>
      </c>
      <c r="K110">
        <f t="shared" ca="1" si="22"/>
        <v>0.74101950258436222</v>
      </c>
      <c r="L110">
        <f t="shared" ca="1" si="22"/>
        <v>0.77924288674952591</v>
      </c>
      <c r="M110">
        <f t="shared" ca="1" si="23"/>
        <v>0.81617457191173381</v>
      </c>
      <c r="N110">
        <f t="shared" ca="1" si="23"/>
        <v>0.85127649329779997</v>
      </c>
      <c r="O110">
        <f t="shared" ca="1" si="23"/>
        <v>0.88398715020816521</v>
      </c>
      <c r="P110">
        <f t="shared" ca="1" si="23"/>
        <v>0.91373309500749023</v>
      </c>
      <c r="Q110">
        <f t="shared" ca="1" si="23"/>
        <v>0.93994233947015116</v>
      </c>
      <c r="R110">
        <f t="shared" ca="1" si="23"/>
        <v>0.96205939964156451</v>
      </c>
      <c r="S110">
        <f t="shared" ca="1" si="23"/>
        <v>0.97956157482292627</v>
      </c>
      <c r="T110">
        <f t="shared" ca="1" si="23"/>
        <v>0.99197593369305326</v>
      </c>
      <c r="U110">
        <f t="shared" ca="1" si="23"/>
        <v>0.99889636986555908</v>
      </c>
      <c r="V110">
        <f t="shared" ca="1" si="23"/>
        <v>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Dislcaimer</vt:lpstr>
      <vt:lpstr>ParametricVol</vt:lpstr>
      <vt:lpstr>Libor Vola</vt:lpstr>
      <vt:lpstr>Libor Corr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Lapsilago</dc:creator>
  <cp:lastModifiedBy>Lapsilago</cp:lastModifiedBy>
  <dcterms:created xsi:type="dcterms:W3CDTF">2016-08-27T12:39:59Z</dcterms:created>
  <dcterms:modified xsi:type="dcterms:W3CDTF">2017-10-25T12:38:12Z</dcterms:modified>
</cp:coreProperties>
</file>